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30" activeTab="2"/>
  </bookViews>
  <sheets>
    <sheet name="一般公共预算收支调整总表" sheetId="1" r:id="rId1"/>
    <sheet name="一般公共预算收入调整表" sheetId="2" r:id="rId2"/>
    <sheet name="一般公共预算支出调整明细表（按功能科目分类）" sheetId="3" r:id="rId3"/>
    <sheet name="政府性基金预算收支调整表" sheetId="4" r:id="rId4"/>
    <sheet name="社会保险基金预算收入调整表" sheetId="5" r:id="rId5"/>
    <sheet name="社会保险基金预算支出调整表" sheetId="6" r:id="rId6"/>
    <sheet name="社会保险基金预算结余调整表" sheetId="7" r:id="rId7"/>
    <sheet name="国有资本经营预算收入调整表" sheetId="8" r:id="rId8"/>
    <sheet name="国有资本经营预算支出调整表" sheetId="9" r:id="rId9"/>
    <sheet name="政府债务限额余额表" sheetId="10" r:id="rId10"/>
    <sheet name="新增政府债券资金分配表" sheetId="11" r:id="rId11"/>
  </sheets>
  <definedNames>
    <definedName name="_xlnm.Print_Titles" localSheetId="2">'一般公共预算支出调整明细表（按功能科目分类）'!$4:$4</definedName>
    <definedName name="_xlnm.Print_Titles" localSheetId="3">'政府性基金预算收支调整表'!$1:$4</definedName>
    <definedName name="_xlnm.Print_Titles" localSheetId="1">'一般公共预算收入调整表'!$4:$5</definedName>
  </definedNames>
  <calcPr fullCalcOnLoad="1" fullPrecision="0"/>
</workbook>
</file>

<file path=xl/comments2.xml><?xml version="1.0" encoding="utf-8"?>
<comments xmlns="http://schemas.openxmlformats.org/spreadsheetml/2006/main">
  <authors>
    <author>作者</author>
  </authors>
  <commentList>
    <comment ref="B22" authorId="0">
      <text>
        <r>
          <rPr>
            <b/>
            <sz val="9"/>
            <rFont val="宋体"/>
            <family val="0"/>
          </rPr>
          <t>作者:</t>
        </r>
        <r>
          <rPr>
            <sz val="9"/>
            <rFont val="宋体"/>
            <family val="0"/>
          </rPr>
          <t xml:space="preserve">
5594+11726+25+6136</t>
        </r>
      </text>
    </comment>
    <comment ref="C22" authorId="0">
      <text>
        <r>
          <rPr>
            <b/>
            <sz val="9"/>
            <rFont val="宋体"/>
            <family val="0"/>
          </rPr>
          <t>作者:</t>
        </r>
        <r>
          <rPr>
            <sz val="9"/>
            <rFont val="宋体"/>
            <family val="0"/>
          </rPr>
          <t xml:space="preserve">
5594+11726+25+6136</t>
        </r>
      </text>
    </comment>
  </commentList>
</comments>
</file>

<file path=xl/sharedStrings.xml><?xml version="1.0" encoding="utf-8"?>
<sst xmlns="http://schemas.openxmlformats.org/spreadsheetml/2006/main" count="1222" uniqueCount="1129">
  <si>
    <t>附表1</t>
  </si>
  <si>
    <t>曾都区2021年一般公共预算收支调整总表</t>
  </si>
  <si>
    <t>单位：万元</t>
  </si>
  <si>
    <t>收                 入</t>
  </si>
  <si>
    <t>支                   出</t>
  </si>
  <si>
    <t>收入项目</t>
  </si>
  <si>
    <t>预算数</t>
  </si>
  <si>
    <t>调整预算数</t>
  </si>
  <si>
    <t>调整金额</t>
  </si>
  <si>
    <t>支出项目</t>
  </si>
  <si>
    <t>收入总计</t>
  </si>
  <si>
    <t>支出总计</t>
  </si>
  <si>
    <t>一、一般公共预算收入小计</t>
  </si>
  <si>
    <t>一、一般公共预算支出小计</t>
  </si>
  <si>
    <t xml:space="preserve">  1、税收合计</t>
  </si>
  <si>
    <t>二、上解支出</t>
  </si>
  <si>
    <t xml:space="preserve">  2、非税合计</t>
  </si>
  <si>
    <t xml:space="preserve">   1、定额上解</t>
  </si>
  <si>
    <t>二、上级补助收入合计</t>
  </si>
  <si>
    <t xml:space="preserve">   2、信用及出口退税上解</t>
  </si>
  <si>
    <t xml:space="preserve">  1、返还性收入</t>
  </si>
  <si>
    <t xml:space="preserve">   3、体制上解（省级税收）</t>
  </si>
  <si>
    <t xml:space="preserve">  2、省拨财力性转移支付</t>
  </si>
  <si>
    <t xml:space="preserve">   4、两院基数上划</t>
  </si>
  <si>
    <t xml:space="preserve">  3、上级一般转移支付</t>
  </si>
  <si>
    <t xml:space="preserve">   5、县市上解市州资金</t>
  </si>
  <si>
    <t xml:space="preserve">  4、上级专项转移支付</t>
  </si>
  <si>
    <t xml:space="preserve">   6、税务部门上划</t>
  </si>
  <si>
    <t>5、市拨财力性转移支付</t>
  </si>
  <si>
    <t xml:space="preserve">   7、再生能源电价附加增值税返还</t>
  </si>
  <si>
    <t>三、地方政府债券转贷收入</t>
  </si>
  <si>
    <t xml:space="preserve">  1、新增政府债券</t>
  </si>
  <si>
    <t>三、债务还本支出</t>
  </si>
  <si>
    <t xml:space="preserve">  2、再融资债券</t>
  </si>
  <si>
    <t>四、上年结余</t>
  </si>
  <si>
    <t>五、调入资金</t>
  </si>
  <si>
    <t>本年结余</t>
  </si>
  <si>
    <t>附件2</t>
  </si>
  <si>
    <t>曾都区2021年一般公共预算收入调整表</t>
  </si>
  <si>
    <r>
      <rPr>
        <b/>
        <sz val="12"/>
        <color indexed="8"/>
        <rFont val="宋体"/>
        <family val="0"/>
      </rPr>
      <t>项</t>
    </r>
    <r>
      <rPr>
        <b/>
        <sz val="12"/>
        <color indexed="8"/>
        <rFont val="Times New Roman"/>
        <family val="1"/>
      </rPr>
      <t>        </t>
    </r>
    <r>
      <rPr>
        <b/>
        <sz val="12"/>
        <color indexed="8"/>
        <rFont val="宋体"/>
        <family val="0"/>
      </rPr>
      <t>目</t>
    </r>
  </si>
  <si>
    <t>备注</t>
  </si>
  <si>
    <t>收入合计</t>
  </si>
  <si>
    <t>一、区本级一般公共预算收入</t>
  </si>
  <si>
    <r>
      <rPr>
        <b/>
        <sz val="12"/>
        <color indexed="8"/>
        <rFont val="Times New Roman"/>
        <family val="1"/>
      </rPr>
      <t>  </t>
    </r>
    <r>
      <rPr>
        <b/>
        <sz val="12"/>
        <color indexed="8"/>
        <rFont val="宋体"/>
        <family val="0"/>
      </rPr>
      <t>（一）税收收入</t>
    </r>
  </si>
  <si>
    <r>
      <rPr>
        <b/>
        <sz val="12"/>
        <color indexed="8"/>
        <rFont val="Times New Roman"/>
        <family val="1"/>
      </rPr>
      <t>  </t>
    </r>
    <r>
      <rPr>
        <b/>
        <sz val="12"/>
        <color indexed="8"/>
        <rFont val="宋体"/>
        <family val="0"/>
      </rPr>
      <t>（二）非税收入</t>
    </r>
  </si>
  <si>
    <r>
      <rPr>
        <sz val="12"/>
        <color indexed="8"/>
        <rFont val="Times New Roman"/>
        <family val="1"/>
      </rPr>
      <t>     </t>
    </r>
    <r>
      <rPr>
        <sz val="12"/>
        <color indexed="8"/>
        <rFont val="宋体"/>
        <family val="0"/>
      </rPr>
      <t>专项收入</t>
    </r>
  </si>
  <si>
    <r>
      <rPr>
        <sz val="12"/>
        <color indexed="8"/>
        <rFont val="Times New Roman"/>
        <family val="1"/>
      </rPr>
      <t>     </t>
    </r>
    <r>
      <rPr>
        <sz val="12"/>
        <color indexed="8"/>
        <rFont val="宋体"/>
        <family val="0"/>
      </rPr>
      <t>行政事业性收费收入</t>
    </r>
  </si>
  <si>
    <r>
      <rPr>
        <sz val="12"/>
        <color indexed="8"/>
        <rFont val="Times New Roman"/>
        <family val="1"/>
      </rPr>
      <t>     </t>
    </r>
    <r>
      <rPr>
        <sz val="12"/>
        <color indexed="8"/>
        <rFont val="宋体"/>
        <family val="0"/>
      </rPr>
      <t>罚没收入</t>
    </r>
  </si>
  <si>
    <r>
      <rPr>
        <sz val="12"/>
        <color indexed="8"/>
        <rFont val="Times New Roman"/>
        <family val="1"/>
      </rPr>
      <t>     </t>
    </r>
    <r>
      <rPr>
        <sz val="12"/>
        <color indexed="8"/>
        <rFont val="宋体"/>
        <family val="0"/>
      </rPr>
      <t>国有资源（资产）有偿使用收入</t>
    </r>
  </si>
  <si>
    <r>
      <rPr>
        <sz val="12"/>
        <color indexed="8"/>
        <rFont val="Times New Roman"/>
        <family val="1"/>
      </rPr>
      <t xml:space="preserve">     </t>
    </r>
    <r>
      <rPr>
        <sz val="12"/>
        <color indexed="8"/>
        <rFont val="宋体"/>
        <family val="0"/>
      </rPr>
      <t>其他收入</t>
    </r>
  </si>
  <si>
    <r>
      <rPr>
        <sz val="12"/>
        <color indexed="8"/>
        <rFont val="Times New Roman"/>
        <family val="1"/>
      </rPr>
      <t xml:space="preserve">     </t>
    </r>
    <r>
      <rPr>
        <sz val="12"/>
        <color indexed="8"/>
        <rFont val="宋体"/>
        <family val="0"/>
      </rPr>
      <t>政府住房基金收入</t>
    </r>
  </si>
  <si>
    <t>二、转移性收入</t>
  </si>
  <si>
    <r>
      <rPr>
        <b/>
        <sz val="12"/>
        <color indexed="8"/>
        <rFont val="Times New Roman"/>
        <family val="1"/>
      </rPr>
      <t>  </t>
    </r>
    <r>
      <rPr>
        <b/>
        <sz val="12"/>
        <color indexed="8"/>
        <rFont val="宋体"/>
        <family val="0"/>
      </rPr>
      <t>（一）返还性收入</t>
    </r>
  </si>
  <si>
    <r>
      <rPr>
        <sz val="12"/>
        <color indexed="8"/>
        <rFont val="Times New Roman"/>
        <family val="1"/>
      </rPr>
      <t xml:space="preserve">    </t>
    </r>
    <r>
      <rPr>
        <sz val="12"/>
        <color indexed="8"/>
        <rFont val="宋体"/>
        <family val="0"/>
      </rPr>
      <t>财政体制调整基数返还</t>
    </r>
  </si>
  <si>
    <r>
      <rPr>
        <sz val="12"/>
        <color indexed="8"/>
        <rFont val="Times New Roman"/>
        <family val="1"/>
      </rPr>
      <t>    </t>
    </r>
    <r>
      <rPr>
        <sz val="12"/>
        <color indexed="8"/>
        <rFont val="宋体"/>
        <family val="0"/>
      </rPr>
      <t>增值税税收及体制返还收入</t>
    </r>
  </si>
  <si>
    <r>
      <rPr>
        <sz val="12"/>
        <color indexed="8"/>
        <rFont val="Times New Roman"/>
        <family val="1"/>
      </rPr>
      <t xml:space="preserve">    </t>
    </r>
    <r>
      <rPr>
        <sz val="12"/>
        <color indexed="8"/>
        <rFont val="宋体"/>
        <family val="0"/>
      </rPr>
      <t>成品油价与税费改革返还基数</t>
    </r>
  </si>
  <si>
    <r>
      <rPr>
        <b/>
        <sz val="12"/>
        <color indexed="8"/>
        <rFont val="Times New Roman"/>
        <family val="1"/>
      </rPr>
      <t>  </t>
    </r>
    <r>
      <rPr>
        <b/>
        <sz val="12"/>
        <color indexed="8"/>
        <rFont val="宋体"/>
        <family val="0"/>
      </rPr>
      <t>（二）一般性转移支付收入</t>
    </r>
  </si>
  <si>
    <r>
      <rPr>
        <sz val="12"/>
        <color indexed="8"/>
        <rFont val="Times New Roman"/>
        <family val="1"/>
      </rPr>
      <t>    </t>
    </r>
    <r>
      <rPr>
        <sz val="12"/>
        <color indexed="8"/>
        <rFont val="宋体"/>
        <family val="0"/>
      </rPr>
      <t>均衡性转移支付收入</t>
    </r>
  </si>
  <si>
    <t>　政策性转移支付</t>
  </si>
  <si>
    <r>
      <rPr>
        <sz val="12"/>
        <color indexed="8"/>
        <rFont val="Times New Roman"/>
        <family val="1"/>
      </rPr>
      <t>    </t>
    </r>
    <r>
      <rPr>
        <sz val="12"/>
        <color indexed="8"/>
        <rFont val="宋体"/>
        <family val="0"/>
      </rPr>
      <t>县级基本财力保障机制奖补资金收入</t>
    </r>
  </si>
  <si>
    <r>
      <rPr>
        <sz val="12"/>
        <color indexed="8"/>
        <rFont val="Times New Roman"/>
        <family val="1"/>
      </rPr>
      <t>    </t>
    </r>
    <r>
      <rPr>
        <sz val="12"/>
        <color indexed="8"/>
        <rFont val="宋体"/>
        <family val="0"/>
      </rPr>
      <t>重点生态功能区转移支付收入</t>
    </r>
  </si>
  <si>
    <r>
      <rPr>
        <sz val="12"/>
        <color indexed="8"/>
        <rFont val="Times New Roman"/>
        <family val="1"/>
      </rPr>
      <t>    </t>
    </r>
    <r>
      <rPr>
        <sz val="12"/>
        <color indexed="8"/>
        <rFont val="宋体"/>
        <family val="0"/>
      </rPr>
      <t>基层公检法司转移支付收入</t>
    </r>
  </si>
  <si>
    <r>
      <rPr>
        <sz val="12"/>
        <color indexed="8"/>
        <rFont val="Times New Roman"/>
        <family val="1"/>
      </rPr>
      <t>    </t>
    </r>
    <r>
      <rPr>
        <sz val="12"/>
        <color indexed="8"/>
        <rFont val="宋体"/>
        <family val="0"/>
      </rPr>
      <t>产粮大县奖励资金收入</t>
    </r>
  </si>
  <si>
    <r>
      <rPr>
        <sz val="12"/>
        <color indexed="8"/>
        <rFont val="Times New Roman"/>
        <family val="1"/>
      </rPr>
      <t>    </t>
    </r>
    <r>
      <rPr>
        <sz val="12"/>
        <color indexed="8"/>
        <rFont val="宋体"/>
        <family val="0"/>
      </rPr>
      <t>城乡义务教育转移支付收入</t>
    </r>
  </si>
  <si>
    <r>
      <rPr>
        <sz val="12"/>
        <color indexed="8"/>
        <rFont val="Times New Roman"/>
        <family val="1"/>
      </rPr>
      <t>    </t>
    </r>
    <r>
      <rPr>
        <sz val="12"/>
        <color indexed="8"/>
        <rFont val="宋体"/>
        <family val="0"/>
      </rPr>
      <t>结算补助收入</t>
    </r>
  </si>
  <si>
    <t>　固定数额补助收入</t>
  </si>
  <si>
    <t xml:space="preserve">  一般专项转移支付收入</t>
  </si>
  <si>
    <r>
      <rPr>
        <b/>
        <sz val="12"/>
        <color indexed="8"/>
        <rFont val="Times New Roman"/>
        <family val="1"/>
      </rPr>
      <t>  </t>
    </r>
    <r>
      <rPr>
        <b/>
        <sz val="12"/>
        <color indexed="8"/>
        <rFont val="宋体"/>
        <family val="0"/>
      </rPr>
      <t>（三）专项转移支付收入</t>
    </r>
  </si>
  <si>
    <r>
      <rPr>
        <sz val="12"/>
        <color indexed="8"/>
        <rFont val="Times New Roman"/>
        <family val="1"/>
      </rPr>
      <t xml:space="preserve">    </t>
    </r>
    <r>
      <rPr>
        <sz val="12"/>
        <color indexed="8"/>
        <rFont val="宋体"/>
        <family val="0"/>
      </rPr>
      <t>一般公共服务支出</t>
    </r>
  </si>
  <si>
    <r>
      <rPr>
        <sz val="12"/>
        <color indexed="8"/>
        <rFont val="Times New Roman"/>
        <family val="1"/>
      </rPr>
      <t xml:space="preserve">    </t>
    </r>
    <r>
      <rPr>
        <sz val="12"/>
        <color indexed="8"/>
        <rFont val="宋体"/>
        <family val="0"/>
      </rPr>
      <t>国防支出</t>
    </r>
  </si>
  <si>
    <r>
      <rPr>
        <sz val="12"/>
        <color indexed="8"/>
        <rFont val="Times New Roman"/>
        <family val="1"/>
      </rPr>
      <t xml:space="preserve">    </t>
    </r>
    <r>
      <rPr>
        <sz val="12"/>
        <color indexed="8"/>
        <rFont val="宋体"/>
        <family val="0"/>
      </rPr>
      <t>教育支出</t>
    </r>
  </si>
  <si>
    <t xml:space="preserve">  文化文化旅游体育与传媒支出</t>
  </si>
  <si>
    <r>
      <rPr>
        <sz val="12"/>
        <color indexed="8"/>
        <rFont val="Times New Roman"/>
        <family val="1"/>
      </rPr>
      <t xml:space="preserve">    </t>
    </r>
    <r>
      <rPr>
        <sz val="12"/>
        <color indexed="8"/>
        <rFont val="宋体"/>
        <family val="0"/>
      </rPr>
      <t>社会保障和就业支出</t>
    </r>
  </si>
  <si>
    <r>
      <rPr>
        <sz val="12"/>
        <color indexed="8"/>
        <rFont val="Times New Roman"/>
        <family val="1"/>
      </rPr>
      <t xml:space="preserve">    </t>
    </r>
    <r>
      <rPr>
        <sz val="12"/>
        <color indexed="8"/>
        <rFont val="宋体"/>
        <family val="0"/>
      </rPr>
      <t>卫生健康支出</t>
    </r>
  </si>
  <si>
    <r>
      <rPr>
        <sz val="12"/>
        <color indexed="8"/>
        <rFont val="Times New Roman"/>
        <family val="1"/>
      </rPr>
      <t xml:space="preserve">    </t>
    </r>
    <r>
      <rPr>
        <sz val="12"/>
        <color indexed="8"/>
        <rFont val="宋体"/>
        <family val="0"/>
      </rPr>
      <t>节能环保支出</t>
    </r>
  </si>
  <si>
    <r>
      <rPr>
        <sz val="12"/>
        <color indexed="8"/>
        <rFont val="Times New Roman"/>
        <family val="1"/>
      </rPr>
      <t xml:space="preserve">    </t>
    </r>
    <r>
      <rPr>
        <sz val="12"/>
        <color indexed="8"/>
        <rFont val="宋体"/>
        <family val="0"/>
      </rPr>
      <t>城乡社区支出</t>
    </r>
  </si>
  <si>
    <r>
      <rPr>
        <sz val="12"/>
        <color indexed="8"/>
        <rFont val="Times New Roman"/>
        <family val="1"/>
      </rPr>
      <t xml:space="preserve">    </t>
    </r>
    <r>
      <rPr>
        <sz val="12"/>
        <color indexed="8"/>
        <rFont val="宋体"/>
        <family val="0"/>
      </rPr>
      <t>农林水支出</t>
    </r>
  </si>
  <si>
    <r>
      <rPr>
        <sz val="12"/>
        <color indexed="8"/>
        <rFont val="Times New Roman"/>
        <family val="1"/>
      </rPr>
      <t xml:space="preserve">    </t>
    </r>
    <r>
      <rPr>
        <sz val="12"/>
        <color indexed="8"/>
        <rFont val="宋体"/>
        <family val="0"/>
      </rPr>
      <t>商业服务业等支出</t>
    </r>
  </si>
  <si>
    <t xml:space="preserve">  资源勘探信息支出</t>
  </si>
  <si>
    <r>
      <rPr>
        <sz val="12"/>
        <color indexed="8"/>
        <rFont val="Times New Roman"/>
        <family val="1"/>
      </rPr>
      <t xml:space="preserve">    </t>
    </r>
    <r>
      <rPr>
        <sz val="12"/>
        <color indexed="8"/>
        <rFont val="宋体"/>
        <family val="0"/>
      </rPr>
      <t>住房保障支出</t>
    </r>
  </si>
  <si>
    <r>
      <rPr>
        <sz val="12"/>
        <color indexed="8"/>
        <rFont val="Times New Roman"/>
        <family val="1"/>
      </rPr>
      <t xml:space="preserve">    </t>
    </r>
    <r>
      <rPr>
        <sz val="12"/>
        <color indexed="8"/>
        <rFont val="宋体"/>
        <family val="0"/>
      </rPr>
      <t>粮油物资储备支出</t>
    </r>
  </si>
  <si>
    <r>
      <rPr>
        <sz val="12"/>
        <color indexed="8"/>
        <rFont val="Times New Roman"/>
        <family val="1"/>
      </rPr>
      <t xml:space="preserve">    </t>
    </r>
    <r>
      <rPr>
        <sz val="12"/>
        <color indexed="8"/>
        <rFont val="宋体"/>
        <family val="0"/>
      </rPr>
      <t>灾害防治及应急管理支出</t>
    </r>
  </si>
  <si>
    <r>
      <rPr>
        <sz val="12"/>
        <color indexed="8"/>
        <rFont val="Times New Roman"/>
        <family val="1"/>
      </rPr>
      <t xml:space="preserve">    </t>
    </r>
    <r>
      <rPr>
        <sz val="12"/>
        <color indexed="8"/>
        <rFont val="宋体"/>
        <family val="0"/>
      </rPr>
      <t>国有资本经营预算支出</t>
    </r>
  </si>
  <si>
    <r>
      <rPr>
        <b/>
        <sz val="12"/>
        <color indexed="8"/>
        <rFont val="Times New Roman"/>
        <family val="1"/>
      </rPr>
      <t>  </t>
    </r>
    <r>
      <rPr>
        <b/>
        <sz val="12"/>
        <color indexed="8"/>
        <rFont val="宋体"/>
        <family val="0"/>
      </rPr>
      <t>三、上年结余收入</t>
    </r>
  </si>
  <si>
    <t>　上年结余收入</t>
  </si>
  <si>
    <t xml:space="preserve"> 四、地方政府债券转贷收入</t>
  </si>
  <si>
    <r>
      <t> </t>
    </r>
    <r>
      <rPr>
        <b/>
        <sz val="12"/>
        <color indexed="8"/>
        <rFont val="宋体"/>
        <family val="0"/>
      </rPr>
      <t>五、调入资金</t>
    </r>
  </si>
  <si>
    <t>附件3</t>
  </si>
  <si>
    <t>曾都区2021年预算调整表（按功能分类）</t>
  </si>
  <si>
    <t>单位:万元</t>
  </si>
  <si>
    <t>科目编码</t>
  </si>
  <si>
    <t>科目名称</t>
  </si>
  <si>
    <t>年初预算数</t>
  </si>
  <si>
    <t>截至11.24指标执行数</t>
  </si>
  <si>
    <t>11.24-12.31各股室预估指标执行数</t>
  </si>
  <si>
    <t>合计</t>
  </si>
  <si>
    <t>一般公共预算支出</t>
  </si>
  <si>
    <t>201</t>
  </si>
  <si>
    <t>一般公共服务支出</t>
  </si>
  <si>
    <t>20101</t>
  </si>
  <si>
    <t xml:space="preserve">  人大事务</t>
  </si>
  <si>
    <t>2010101</t>
  </si>
  <si>
    <t xml:space="preserve">    行政运行（人大事务）</t>
  </si>
  <si>
    <t>2010102</t>
  </si>
  <si>
    <t xml:space="preserve">    一般行政管理事务（人大事务）</t>
  </si>
  <si>
    <t>2010104</t>
  </si>
  <si>
    <t xml:space="preserve">    人大会议</t>
  </si>
  <si>
    <t>2010105</t>
  </si>
  <si>
    <t xml:space="preserve">    人大立法</t>
  </si>
  <si>
    <t>2010107</t>
  </si>
  <si>
    <t xml:space="preserve">    人大代表履职能力提升</t>
  </si>
  <si>
    <t>2010108</t>
  </si>
  <si>
    <t xml:space="preserve">    代表工作</t>
  </si>
  <si>
    <t>2010150</t>
  </si>
  <si>
    <t xml:space="preserve">    事业运行（人大事务）</t>
  </si>
  <si>
    <t>2010199</t>
  </si>
  <si>
    <t xml:space="preserve">    其他人大事务支出</t>
  </si>
  <si>
    <t>20102</t>
  </si>
  <si>
    <t xml:space="preserve">  政协事务</t>
  </si>
  <si>
    <t>2010201</t>
  </si>
  <si>
    <t xml:space="preserve">    行政运行（政协事务）</t>
  </si>
  <si>
    <t xml:space="preserve">      政协会议</t>
  </si>
  <si>
    <t xml:space="preserve">      参政议政</t>
  </si>
  <si>
    <t xml:space="preserve">      其他政协事务支出</t>
  </si>
  <si>
    <t>20103</t>
  </si>
  <si>
    <t xml:space="preserve">  政府办公厅（室）及相关机构事务</t>
  </si>
  <si>
    <t>2010301</t>
  </si>
  <si>
    <t xml:space="preserve">    行政运行（政府办公厅（室）及相关机构事务）</t>
  </si>
  <si>
    <t>2010302</t>
  </si>
  <si>
    <t xml:space="preserve">    一般行政管理事务（政府办公厅（室）及相关机构事务）</t>
  </si>
  <si>
    <t>2010303</t>
  </si>
  <si>
    <t xml:space="preserve">    机关服务（政府办公厅（室）及相关机构事务）</t>
  </si>
  <si>
    <t>2010304</t>
  </si>
  <si>
    <t xml:space="preserve">    专项服务</t>
  </si>
  <si>
    <t>2010305</t>
  </si>
  <si>
    <t xml:space="preserve">    专项业务活动</t>
  </si>
  <si>
    <t>2010308</t>
  </si>
  <si>
    <t xml:space="preserve">    信访事务</t>
  </si>
  <si>
    <t>2010350</t>
  </si>
  <si>
    <t xml:space="preserve">    事业运行（政府办公厅（室）及相关机构事务）</t>
  </si>
  <si>
    <t>2010399</t>
  </si>
  <si>
    <t xml:space="preserve">    其他政府办公厅（室）及相关机构事务支出</t>
  </si>
  <si>
    <t>20104</t>
  </si>
  <si>
    <t xml:space="preserve">  发展与改革事务</t>
  </si>
  <si>
    <t>2010401</t>
  </si>
  <si>
    <t xml:space="preserve">    行政运行（发展与改革事务）</t>
  </si>
  <si>
    <t>2010402</t>
  </si>
  <si>
    <t xml:space="preserve">    一般行政管理事务（发展与改革事务）</t>
  </si>
  <si>
    <t>2010404</t>
  </si>
  <si>
    <t xml:space="preserve">    战略规划与实施</t>
  </si>
  <si>
    <t>2010408</t>
  </si>
  <si>
    <t xml:space="preserve">    物价管理</t>
  </si>
  <si>
    <t>2010450</t>
  </si>
  <si>
    <t xml:space="preserve">    事业运行（发展与改革事务）</t>
  </si>
  <si>
    <t>2010499</t>
  </si>
  <si>
    <t xml:space="preserve">    其他发展与改革事务支出</t>
  </si>
  <si>
    <t>20105</t>
  </si>
  <si>
    <t xml:space="preserve">  统计信息事务</t>
  </si>
  <si>
    <t>2010501</t>
  </si>
  <si>
    <t xml:space="preserve">    行政运行（统计信息事务）</t>
  </si>
  <si>
    <t>2010505</t>
  </si>
  <si>
    <t xml:space="preserve">    专项统计业务</t>
  </si>
  <si>
    <t>2010506</t>
  </si>
  <si>
    <t xml:space="preserve">    统计管理</t>
  </si>
  <si>
    <t>2010507</t>
  </si>
  <si>
    <t xml:space="preserve">    专项普查活动</t>
  </si>
  <si>
    <t>2010508</t>
  </si>
  <si>
    <t xml:space="preserve">    统计抽样调查</t>
  </si>
  <si>
    <t>20106</t>
  </si>
  <si>
    <t xml:space="preserve">  财政事务</t>
  </si>
  <si>
    <t>2010601</t>
  </si>
  <si>
    <t xml:space="preserve">    行政运行（财政事务）</t>
  </si>
  <si>
    <t>2010602</t>
  </si>
  <si>
    <t xml:space="preserve">    一般行政管理事务（财政事务）</t>
  </si>
  <si>
    <t>2010603</t>
  </si>
  <si>
    <t xml:space="preserve">    机关服务（财政事务）</t>
  </si>
  <si>
    <t>2010605</t>
  </si>
  <si>
    <t xml:space="preserve">    财政国库业务</t>
  </si>
  <si>
    <t>2010607</t>
  </si>
  <si>
    <t xml:space="preserve">    信息化建设（财政事务）</t>
  </si>
  <si>
    <t>2010608</t>
  </si>
  <si>
    <t xml:space="preserve">    财政委托业务支出</t>
  </si>
  <si>
    <t>2010650</t>
  </si>
  <si>
    <t xml:space="preserve">    事业运行（财政事务）</t>
  </si>
  <si>
    <t>2010699</t>
  </si>
  <si>
    <t xml:space="preserve">    其他财政事务支出</t>
  </si>
  <si>
    <t>20107</t>
  </si>
  <si>
    <t xml:space="preserve">  税收事务</t>
  </si>
  <si>
    <t>2010701</t>
  </si>
  <si>
    <t xml:space="preserve">    行政运行（税收事务）</t>
  </si>
  <si>
    <t>20108</t>
  </si>
  <si>
    <t xml:space="preserve">  审计事务</t>
  </si>
  <si>
    <t>2010801</t>
  </si>
  <si>
    <t xml:space="preserve">    行政运行（审计事务）</t>
  </si>
  <si>
    <t xml:space="preserve">      审计业务</t>
  </si>
  <si>
    <t>2010850</t>
  </si>
  <si>
    <t xml:space="preserve">    事业运行（审计事务）</t>
  </si>
  <si>
    <t>20110</t>
  </si>
  <si>
    <t xml:space="preserve">  人力资源事务</t>
  </si>
  <si>
    <t>2011001</t>
  </si>
  <si>
    <t xml:space="preserve">    行政运行（人力资源事务）</t>
  </si>
  <si>
    <t>2011099</t>
  </si>
  <si>
    <t xml:space="preserve">    其他人力资源事务支出</t>
  </si>
  <si>
    <t>20111</t>
  </si>
  <si>
    <t xml:space="preserve">  纪检监察事务</t>
  </si>
  <si>
    <t>2011101</t>
  </si>
  <si>
    <t xml:space="preserve">    行政运行（纪检监察事务）</t>
  </si>
  <si>
    <t>2011199</t>
  </si>
  <si>
    <t xml:space="preserve">    其他纪检监察事务支出</t>
  </si>
  <si>
    <t>20113</t>
  </si>
  <si>
    <t xml:space="preserve">  商贸事务</t>
  </si>
  <si>
    <t>2011301</t>
  </si>
  <si>
    <t xml:space="preserve">    行政运行（商贸事务）</t>
  </si>
  <si>
    <t>2011303</t>
  </si>
  <si>
    <t xml:space="preserve">    机关服务（商贸事务）</t>
  </si>
  <si>
    <t xml:space="preserve">      其他商贸事务支出</t>
  </si>
  <si>
    <t>20123</t>
  </si>
  <si>
    <t xml:space="preserve">  民族事务</t>
  </si>
  <si>
    <t>2012301</t>
  </si>
  <si>
    <t xml:space="preserve">    行政运行（民族事务）</t>
  </si>
  <si>
    <t>20126</t>
  </si>
  <si>
    <t xml:space="preserve">  档案事务</t>
  </si>
  <si>
    <t>2012601</t>
  </si>
  <si>
    <t xml:space="preserve">    行政运行（档案事务）</t>
  </si>
  <si>
    <t>2012602</t>
  </si>
  <si>
    <t xml:space="preserve">    一般行政管理事务（档案事务）</t>
  </si>
  <si>
    <t>2012604</t>
  </si>
  <si>
    <t xml:space="preserve">    档案馆</t>
  </si>
  <si>
    <t>2012699</t>
  </si>
  <si>
    <t xml:space="preserve">    其他档案事务支出</t>
  </si>
  <si>
    <t>20128</t>
  </si>
  <si>
    <t xml:space="preserve">  民主党派及工商联事务</t>
  </si>
  <si>
    <t>2012850</t>
  </si>
  <si>
    <t xml:space="preserve">    事业运行（民主党派及工商联事务）</t>
  </si>
  <si>
    <t>2012899</t>
  </si>
  <si>
    <t xml:space="preserve">    其他民主党派及工商联事务支出</t>
  </si>
  <si>
    <t>20129</t>
  </si>
  <si>
    <t xml:space="preserve">  群众团体事务</t>
  </si>
  <si>
    <t>2012901</t>
  </si>
  <si>
    <t xml:space="preserve">    行政运行（群众团体事务）</t>
  </si>
  <si>
    <t>2012902</t>
  </si>
  <si>
    <t xml:space="preserve">    一般行政管理事务（群众团体事务）</t>
  </si>
  <si>
    <t xml:space="preserve">      工会事务</t>
  </si>
  <si>
    <t>2012950</t>
  </si>
  <si>
    <t xml:space="preserve">    事业运行（群众团体事务）</t>
  </si>
  <si>
    <t>2012999</t>
  </si>
  <si>
    <t>其他群众团体事务支出</t>
  </si>
  <si>
    <t>20131</t>
  </si>
  <si>
    <t xml:space="preserve">  党委办公厅（室）及相关机构事务</t>
  </si>
  <si>
    <t>2013101</t>
  </si>
  <si>
    <t xml:space="preserve">    行政运行（党委办公厅（室）及相关机构事务）</t>
  </si>
  <si>
    <t>2013105</t>
  </si>
  <si>
    <t xml:space="preserve">    专项业务（党委办公厅（室）及相关机构事务）</t>
  </si>
  <si>
    <t>2013150</t>
  </si>
  <si>
    <t xml:space="preserve">    事业运行（党委办公厅（室）及相关机构事务）</t>
  </si>
  <si>
    <t xml:space="preserve">      其他党委办公厅(室)及相关机构事务支出</t>
  </si>
  <si>
    <t>20132</t>
  </si>
  <si>
    <t xml:space="preserve">  组织事务</t>
  </si>
  <si>
    <t>2013201</t>
  </si>
  <si>
    <t xml:space="preserve">    行政运行（组织事务）</t>
  </si>
  <si>
    <t>2013250</t>
  </si>
  <si>
    <t xml:space="preserve">    事业运行（组织事务）</t>
  </si>
  <si>
    <t xml:space="preserve">      其他组织事务支出</t>
  </si>
  <si>
    <t>20133</t>
  </si>
  <si>
    <t xml:space="preserve">  宣传事务</t>
  </si>
  <si>
    <t>2013301</t>
  </si>
  <si>
    <t xml:space="preserve">    行政运行（宣传事务）</t>
  </si>
  <si>
    <t>2013304</t>
  </si>
  <si>
    <t xml:space="preserve">    宣传管理</t>
  </si>
  <si>
    <t>2013350</t>
  </si>
  <si>
    <t xml:space="preserve">    事业运行（宣传事务）</t>
  </si>
  <si>
    <t>20134</t>
  </si>
  <si>
    <t xml:space="preserve">  统战事务</t>
  </si>
  <si>
    <t>2013401</t>
  </si>
  <si>
    <t xml:space="preserve">    行政运行（统战事务）</t>
  </si>
  <si>
    <t>2013403</t>
  </si>
  <si>
    <t xml:space="preserve">    机关服务（统战事务）</t>
  </si>
  <si>
    <t>2013499</t>
  </si>
  <si>
    <t xml:space="preserve">    其他统战事务支出</t>
  </si>
  <si>
    <t>20136</t>
  </si>
  <si>
    <t xml:space="preserve">  其他共产党事务支出</t>
  </si>
  <si>
    <t>2013601</t>
  </si>
  <si>
    <t xml:space="preserve">    行政运行（其他共产党事务支出）</t>
  </si>
  <si>
    <t>20138</t>
  </si>
  <si>
    <t xml:space="preserve">  市场监督管理事务</t>
  </si>
  <si>
    <t>2013801</t>
  </si>
  <si>
    <t xml:space="preserve">    行政运行</t>
  </si>
  <si>
    <t>2013804</t>
  </si>
  <si>
    <t xml:space="preserve">    市场主体管理</t>
  </si>
  <si>
    <t>2013805</t>
  </si>
  <si>
    <t xml:space="preserve">    市场秩序执法</t>
  </si>
  <si>
    <t>2013812</t>
  </si>
  <si>
    <t xml:space="preserve">    药品事务</t>
  </si>
  <si>
    <t>2013815</t>
  </si>
  <si>
    <t xml:space="preserve">    质量安全监管</t>
  </si>
  <si>
    <t>2013816</t>
  </si>
  <si>
    <t xml:space="preserve">    食品安全监管</t>
  </si>
  <si>
    <t>20199</t>
  </si>
  <si>
    <t xml:space="preserve">  其他一般公共服务支出</t>
  </si>
  <si>
    <t>2019999</t>
  </si>
  <si>
    <t xml:space="preserve">    其他一般公共服务支出</t>
  </si>
  <si>
    <t>203</t>
  </si>
  <si>
    <t>国防支出</t>
  </si>
  <si>
    <t>20306</t>
  </si>
  <si>
    <t xml:space="preserve">  国防动员</t>
  </si>
  <si>
    <t>2030601</t>
  </si>
  <si>
    <t xml:space="preserve">    兵役征集</t>
  </si>
  <si>
    <t>2030607</t>
  </si>
  <si>
    <t xml:space="preserve">    民兵</t>
  </si>
  <si>
    <t>2030699</t>
  </si>
  <si>
    <t xml:space="preserve">    其他国防动员支出</t>
  </si>
  <si>
    <t>20399</t>
  </si>
  <si>
    <t xml:space="preserve">    其他国防支出</t>
  </si>
  <si>
    <t>2039999</t>
  </si>
  <si>
    <t xml:space="preserve">      其他国防支出</t>
  </si>
  <si>
    <t>204</t>
  </si>
  <si>
    <t>公共安全支出</t>
  </si>
  <si>
    <t>20402</t>
  </si>
  <si>
    <t xml:space="preserve">  公安</t>
  </si>
  <si>
    <t>2040201</t>
  </si>
  <si>
    <t xml:space="preserve">    行政运行（公安）</t>
  </si>
  <si>
    <t xml:space="preserve">      其他公安支出</t>
  </si>
  <si>
    <t>20403</t>
  </si>
  <si>
    <t xml:space="preserve">  国家安全</t>
  </si>
  <si>
    <t>2040301</t>
  </si>
  <si>
    <t xml:space="preserve">    行政运行（国家安全）</t>
  </si>
  <si>
    <t>2040399</t>
  </si>
  <si>
    <t xml:space="preserve">    其他国家安全支出</t>
  </si>
  <si>
    <t xml:space="preserve">    检察</t>
  </si>
  <si>
    <t xml:space="preserve">      其他检察支出</t>
  </si>
  <si>
    <t xml:space="preserve">    法院</t>
  </si>
  <si>
    <t xml:space="preserve">      行政运行</t>
  </si>
  <si>
    <t>20406</t>
  </si>
  <si>
    <t xml:space="preserve">  司法</t>
  </si>
  <si>
    <t>2040601</t>
  </si>
  <si>
    <t xml:space="preserve">    行政运行（司法）</t>
  </si>
  <si>
    <t>2040607</t>
  </si>
  <si>
    <t>公共法律服务</t>
  </si>
  <si>
    <t>2040650</t>
  </si>
  <si>
    <t xml:space="preserve">    事业运行（司法）</t>
  </si>
  <si>
    <t>20499</t>
  </si>
  <si>
    <t xml:space="preserve">  其他公共安全支出</t>
  </si>
  <si>
    <t>2049999</t>
  </si>
  <si>
    <t xml:space="preserve">    其他公共安全支出</t>
  </si>
  <si>
    <t>教育支出</t>
  </si>
  <si>
    <t>20501</t>
  </si>
  <si>
    <t xml:space="preserve">  教育管理事务</t>
  </si>
  <si>
    <t>2050101</t>
  </si>
  <si>
    <t xml:space="preserve">    行政运行（教育管理事务）</t>
  </si>
  <si>
    <t>2050102</t>
  </si>
  <si>
    <t xml:space="preserve">    一般行政管理事务（教育管理事务）</t>
  </si>
  <si>
    <t>2050103</t>
  </si>
  <si>
    <t xml:space="preserve">    机关服务（教育管理事务）</t>
  </si>
  <si>
    <t>2050199</t>
  </si>
  <si>
    <t xml:space="preserve">    其他教育管理事务支出</t>
  </si>
  <si>
    <t>20502</t>
  </si>
  <si>
    <t xml:space="preserve">  普通教育</t>
  </si>
  <si>
    <t>2050201</t>
  </si>
  <si>
    <t xml:space="preserve">    学前教育</t>
  </si>
  <si>
    <t>2050202</t>
  </si>
  <si>
    <t xml:space="preserve">    小学教育</t>
  </si>
  <si>
    <t>2050203</t>
  </si>
  <si>
    <t xml:space="preserve">    初中教育</t>
  </si>
  <si>
    <t>2050204</t>
  </si>
  <si>
    <t xml:space="preserve">    高中教育</t>
  </si>
  <si>
    <t xml:space="preserve">      其他普通教育支出</t>
  </si>
  <si>
    <t xml:space="preserve">    职业教育</t>
  </si>
  <si>
    <t xml:space="preserve">      中等职业教育</t>
  </si>
  <si>
    <t>20507</t>
  </si>
  <si>
    <t xml:space="preserve">  特殊教育</t>
  </si>
  <si>
    <t>2050701</t>
  </si>
  <si>
    <t xml:space="preserve">    特殊学校教育</t>
  </si>
  <si>
    <t>20599</t>
  </si>
  <si>
    <t xml:space="preserve">  其他教育支出</t>
  </si>
  <si>
    <t>2059999</t>
  </si>
  <si>
    <t xml:space="preserve">    其他教育支出</t>
  </si>
  <si>
    <t>206</t>
  </si>
  <si>
    <t>科学技术支出</t>
  </si>
  <si>
    <t>20601</t>
  </si>
  <si>
    <t xml:space="preserve">  科学技术管理事务</t>
  </si>
  <si>
    <t>2060101</t>
  </si>
  <si>
    <t xml:space="preserve">    行政运行（科学技术管理事务）</t>
  </si>
  <si>
    <t>2060102</t>
  </si>
  <si>
    <t xml:space="preserve">    一般行政管理事务（科学技术管理事务）</t>
  </si>
  <si>
    <t xml:space="preserve">      其他科学技术管理事务支出</t>
  </si>
  <si>
    <t>20604</t>
  </si>
  <si>
    <t xml:space="preserve">  技术研究与开发</t>
  </si>
  <si>
    <t>2060499</t>
  </si>
  <si>
    <t xml:space="preserve">    其他技术研究与开发支出</t>
  </si>
  <si>
    <t xml:space="preserve">    科技条件与服务</t>
  </si>
  <si>
    <t xml:space="preserve">      其他科技条件与服务支出</t>
  </si>
  <si>
    <t>20607</t>
  </si>
  <si>
    <t xml:space="preserve">  科学技术普及</t>
  </si>
  <si>
    <t>2060701</t>
  </si>
  <si>
    <t xml:space="preserve">    机构运行（科学技术普及）</t>
  </si>
  <si>
    <t>2060702</t>
  </si>
  <si>
    <t xml:space="preserve">    科普活动</t>
  </si>
  <si>
    <t xml:space="preserve">      其他科学技术普及支出</t>
  </si>
  <si>
    <t xml:space="preserve">    其他科学技术支出</t>
  </si>
  <si>
    <t xml:space="preserve">      其他科学技术支出</t>
  </si>
  <si>
    <t>207</t>
  </si>
  <si>
    <t>文化旅游体育与传媒支出</t>
  </si>
  <si>
    <t>20701</t>
  </si>
  <si>
    <t xml:space="preserve">  文化和旅游</t>
  </si>
  <si>
    <t>2070101</t>
  </si>
  <si>
    <t xml:space="preserve">    行政运行（文化）</t>
  </si>
  <si>
    <t xml:space="preserve">      图书馆</t>
  </si>
  <si>
    <t xml:space="preserve">      艺术表演团体</t>
  </si>
  <si>
    <t>2070108</t>
  </si>
  <si>
    <t xml:space="preserve">    文化活动</t>
  </si>
  <si>
    <t>2070109</t>
  </si>
  <si>
    <t xml:space="preserve">    群众文化</t>
  </si>
  <si>
    <t>2070111</t>
  </si>
  <si>
    <t xml:space="preserve">    文化创作与保护</t>
  </si>
  <si>
    <t>2070112</t>
  </si>
  <si>
    <t xml:space="preserve">    文化和旅游市场管理</t>
  </si>
  <si>
    <t>2070114</t>
  </si>
  <si>
    <t xml:space="preserve">    文化和旅游管理事务</t>
  </si>
  <si>
    <t>2070199</t>
  </si>
  <si>
    <t xml:space="preserve">    其他文化和旅游支出</t>
  </si>
  <si>
    <t>20702</t>
  </si>
  <si>
    <t xml:space="preserve">  文物</t>
  </si>
  <si>
    <t>2070204</t>
  </si>
  <si>
    <t xml:space="preserve">    文物保护</t>
  </si>
  <si>
    <t>2070205</t>
  </si>
  <si>
    <t xml:space="preserve">    博物馆</t>
  </si>
  <si>
    <t>2070299</t>
  </si>
  <si>
    <t xml:space="preserve">    其他文物支出</t>
  </si>
  <si>
    <t>20703</t>
  </si>
  <si>
    <t xml:space="preserve">  体育</t>
  </si>
  <si>
    <t>2070305</t>
  </si>
  <si>
    <t xml:space="preserve">    体育竞赛</t>
  </si>
  <si>
    <t>20706</t>
  </si>
  <si>
    <t xml:space="preserve">  新闻出版电影</t>
  </si>
  <si>
    <t>2070605</t>
  </si>
  <si>
    <t xml:space="preserve">    出版发行</t>
  </si>
  <si>
    <t xml:space="preserve">      电影</t>
  </si>
  <si>
    <t>20708</t>
  </si>
  <si>
    <t xml:space="preserve">  广播电视</t>
  </si>
  <si>
    <t>2070804</t>
  </si>
  <si>
    <t xml:space="preserve">    广播</t>
  </si>
  <si>
    <t xml:space="preserve">      其他广播电视支出</t>
  </si>
  <si>
    <t>208</t>
  </si>
  <si>
    <t>社会保障和就业支出</t>
  </si>
  <si>
    <t>20801</t>
  </si>
  <si>
    <t xml:space="preserve">  人力资源和社会保障管理事务</t>
  </si>
  <si>
    <t>2080101</t>
  </si>
  <si>
    <t xml:space="preserve">    行政运行（人力资源和社会保障管理事务）</t>
  </si>
  <si>
    <t>2080102</t>
  </si>
  <si>
    <t xml:space="preserve">      一般行政管理事务</t>
  </si>
  <si>
    <t>2080105</t>
  </si>
  <si>
    <t xml:space="preserve">    劳动保障监察</t>
  </si>
  <si>
    <t>2080106</t>
  </si>
  <si>
    <t xml:space="preserve">    就业管理事务</t>
  </si>
  <si>
    <t>2080107</t>
  </si>
  <si>
    <t xml:space="preserve">    社会保险业务管理事务</t>
  </si>
  <si>
    <t>2080108</t>
  </si>
  <si>
    <t xml:space="preserve">    信息化建设（人力资源和社会保障管理事务）</t>
  </si>
  <si>
    <t>2080109</t>
  </si>
  <si>
    <t xml:space="preserve">    社会保险经办机构</t>
  </si>
  <si>
    <t>2080111</t>
  </si>
  <si>
    <t xml:space="preserve">    公共就业服务和职业技能鉴定机构</t>
  </si>
  <si>
    <t>2080112</t>
  </si>
  <si>
    <t xml:space="preserve">    劳动人事争议调解仲裁</t>
  </si>
  <si>
    <t xml:space="preserve">      事业运行</t>
  </si>
  <si>
    <t>2080199</t>
  </si>
  <si>
    <t xml:space="preserve">    其他人力资源和社会保障管理事务支出</t>
  </si>
  <si>
    <t>20802</t>
  </si>
  <si>
    <t xml:space="preserve">  民政管理事务</t>
  </si>
  <si>
    <t>2080201</t>
  </si>
  <si>
    <t xml:space="preserve">    行政运行（民政管理事务）</t>
  </si>
  <si>
    <t>2080206</t>
  </si>
  <si>
    <t xml:space="preserve">    社会组织管理</t>
  </si>
  <si>
    <t>2080207</t>
  </si>
  <si>
    <t xml:space="preserve">    行政区划和地名管理</t>
  </si>
  <si>
    <t>2080208</t>
  </si>
  <si>
    <t xml:space="preserve">    基层政权建设和社区治理</t>
  </si>
  <si>
    <t>2080299</t>
  </si>
  <si>
    <t xml:space="preserve">    其他民政管理事务支出</t>
  </si>
  <si>
    <t>20805</t>
  </si>
  <si>
    <t xml:space="preserve">  行政事业单位养老支出</t>
  </si>
  <si>
    <t xml:space="preserve">      行政单位离退休</t>
  </si>
  <si>
    <t xml:space="preserve">      事业单位离退休</t>
  </si>
  <si>
    <t>2080503</t>
  </si>
  <si>
    <t xml:space="preserve">    离退休人员管理机构</t>
  </si>
  <si>
    <t>2080505</t>
  </si>
  <si>
    <t xml:space="preserve">    机关事业单位基本养老保险缴费支出</t>
  </si>
  <si>
    <t xml:space="preserve">      机关事业单位职业年金缴费支出</t>
  </si>
  <si>
    <t xml:space="preserve">      对机关事业单位基本养老保险基金的补助</t>
  </si>
  <si>
    <t xml:space="preserve">      其他行政事业单位养老支出</t>
  </si>
  <si>
    <t>20807</t>
  </si>
  <si>
    <t xml:space="preserve">  就业补助</t>
  </si>
  <si>
    <t xml:space="preserve">      就业创业服务补贴</t>
  </si>
  <si>
    <t xml:space="preserve">      社会保险补贴</t>
  </si>
  <si>
    <t xml:space="preserve">      公益性岗位补贴</t>
  </si>
  <si>
    <t xml:space="preserve">      就业见习补贴</t>
  </si>
  <si>
    <t xml:space="preserve">      促进创业补贴</t>
  </si>
  <si>
    <t xml:space="preserve">      其他就业补助支出</t>
  </si>
  <si>
    <t>20808</t>
  </si>
  <si>
    <t xml:space="preserve">  抚恤</t>
  </si>
  <si>
    <t>2080801</t>
  </si>
  <si>
    <t xml:space="preserve">    死亡抚恤</t>
  </si>
  <si>
    <t>2080802</t>
  </si>
  <si>
    <t xml:space="preserve">    伤残抚恤</t>
  </si>
  <si>
    <t>2080803</t>
  </si>
  <si>
    <t xml:space="preserve">    在乡复员、退伍军人生活补助</t>
  </si>
  <si>
    <t xml:space="preserve">      优抚事业单位支出</t>
  </si>
  <si>
    <t>2080805</t>
  </si>
  <si>
    <t xml:space="preserve">    义务兵优待</t>
  </si>
  <si>
    <t>2080899</t>
  </si>
  <si>
    <t xml:space="preserve">    其他优抚支出</t>
  </si>
  <si>
    <t>20809</t>
  </si>
  <si>
    <t xml:space="preserve">  退役安置</t>
  </si>
  <si>
    <t>2080901</t>
  </si>
  <si>
    <t xml:space="preserve">    退役士兵安置</t>
  </si>
  <si>
    <t>2080904</t>
  </si>
  <si>
    <t xml:space="preserve">    退役士兵管理教育</t>
  </si>
  <si>
    <t>2080905</t>
  </si>
  <si>
    <t xml:space="preserve">    军队转业干部安置</t>
  </si>
  <si>
    <t xml:space="preserve">      其他退役安置支出</t>
  </si>
  <si>
    <t>20810</t>
  </si>
  <si>
    <t xml:space="preserve">  社会福利</t>
  </si>
  <si>
    <t xml:space="preserve">      儿童福利</t>
  </si>
  <si>
    <t xml:space="preserve">      老年福利</t>
  </si>
  <si>
    <t>2081005</t>
  </si>
  <si>
    <t xml:space="preserve">    社会福利事业单位</t>
  </si>
  <si>
    <t xml:space="preserve">      养老服务</t>
  </si>
  <si>
    <t>2081099</t>
  </si>
  <si>
    <t xml:space="preserve">    其他社会福利支出</t>
  </si>
  <si>
    <t>20811</t>
  </si>
  <si>
    <t xml:space="preserve">  残疾人事业</t>
  </si>
  <si>
    <t>2081101</t>
  </si>
  <si>
    <t xml:space="preserve">    行政运行（残疾人事业）</t>
  </si>
  <si>
    <t>2081104</t>
  </si>
  <si>
    <t xml:space="preserve">    残疾人康复</t>
  </si>
  <si>
    <t>2081105</t>
  </si>
  <si>
    <t xml:space="preserve">    残疾人就业和扶贫</t>
  </si>
  <si>
    <t xml:space="preserve">    残疾人生活和护理补贴</t>
  </si>
  <si>
    <t>2081199</t>
  </si>
  <si>
    <t xml:space="preserve">    其他残疾人事业支出</t>
  </si>
  <si>
    <t xml:space="preserve">   最低生活保障</t>
  </si>
  <si>
    <t xml:space="preserve">      城市最低生活保障金支出</t>
  </si>
  <si>
    <t xml:space="preserve">      农村最低生活保障金支出</t>
  </si>
  <si>
    <t xml:space="preserve">    特困人员救助供养</t>
  </si>
  <si>
    <t xml:space="preserve">      城市特困人员救助供养支出</t>
  </si>
  <si>
    <t xml:space="preserve">      农村特困人员救助供养支出</t>
  </si>
  <si>
    <t xml:space="preserve">    其他生活救助</t>
  </si>
  <si>
    <t xml:space="preserve">      其他城市生活救助</t>
  </si>
  <si>
    <t>20826</t>
  </si>
  <si>
    <t xml:space="preserve">  财政对基本养老保险基金的补助</t>
  </si>
  <si>
    <t>2082602</t>
  </si>
  <si>
    <t xml:space="preserve">    财政对城乡居民基本养老保险基金的补助</t>
  </si>
  <si>
    <t>2082699</t>
  </si>
  <si>
    <t xml:space="preserve">    财政对其他基本养老保险基金的补助</t>
  </si>
  <si>
    <t>20828</t>
  </si>
  <si>
    <t xml:space="preserve">  退役军人管理事务</t>
  </si>
  <si>
    <t>2082801</t>
  </si>
  <si>
    <t>2082802</t>
  </si>
  <si>
    <t xml:space="preserve">    一般行政管理事务</t>
  </si>
  <si>
    <t>2082803</t>
  </si>
  <si>
    <t xml:space="preserve">    机关服务</t>
  </si>
  <si>
    <t>2082804</t>
  </si>
  <si>
    <t xml:space="preserve">    拥军优属</t>
  </si>
  <si>
    <t>2082850</t>
  </si>
  <si>
    <t xml:space="preserve">    事业运行</t>
  </si>
  <si>
    <t>2082899</t>
  </si>
  <si>
    <t xml:space="preserve">    其他退役军人事务管理支出</t>
  </si>
  <si>
    <t xml:space="preserve">    财政代缴社会保险费支出</t>
  </si>
  <si>
    <t xml:space="preserve">      财政代缴城乡居民基本养老保险费支出</t>
  </si>
  <si>
    <t>20899</t>
  </si>
  <si>
    <t xml:space="preserve">  其他社会保障和就业支出</t>
  </si>
  <si>
    <t>2089999</t>
  </si>
  <si>
    <t xml:space="preserve">    其他社会保障和就业支出</t>
  </si>
  <si>
    <t>210</t>
  </si>
  <si>
    <t>卫生健康支出</t>
  </si>
  <si>
    <t>21001</t>
  </si>
  <si>
    <t xml:space="preserve">  卫生健康管理事务</t>
  </si>
  <si>
    <t>2100101</t>
  </si>
  <si>
    <t xml:space="preserve">    行政运行（医疗卫生管理事务）</t>
  </si>
  <si>
    <t>2100102</t>
  </si>
  <si>
    <t xml:space="preserve">    一般行政管理事务（医疗卫生管理事务）</t>
  </si>
  <si>
    <t>2100199</t>
  </si>
  <si>
    <t xml:space="preserve">    其他卫生健康管理事务支出</t>
  </si>
  <si>
    <t>21002</t>
  </si>
  <si>
    <t xml:space="preserve">  公立医院</t>
  </si>
  <si>
    <t>2100201</t>
  </si>
  <si>
    <t xml:space="preserve">    综合医院</t>
  </si>
  <si>
    <t>2100299</t>
  </si>
  <si>
    <t xml:space="preserve">    其他公立医院支出</t>
  </si>
  <si>
    <t>21003</t>
  </si>
  <si>
    <t xml:space="preserve">  基层医疗卫生机构</t>
  </si>
  <si>
    <t xml:space="preserve">      乡镇卫生院</t>
  </si>
  <si>
    <t>2100399</t>
  </si>
  <si>
    <t xml:space="preserve">    其他基层医疗卫生机构支出</t>
  </si>
  <si>
    <t>21004</t>
  </si>
  <si>
    <t xml:space="preserve">  公共卫生</t>
  </si>
  <si>
    <t>2100401</t>
  </si>
  <si>
    <t>疾病预防控制机构</t>
  </si>
  <si>
    <t>2100402</t>
  </si>
  <si>
    <t xml:space="preserve">    卫生监督机构</t>
  </si>
  <si>
    <t xml:space="preserve">      妇幼保健机构</t>
  </si>
  <si>
    <t>2100408</t>
  </si>
  <si>
    <t xml:space="preserve">    基本公共卫生服务</t>
  </si>
  <si>
    <t>2100409</t>
  </si>
  <si>
    <t xml:space="preserve">    重大公共卫生服务</t>
  </si>
  <si>
    <t xml:space="preserve">      突发公共卫生事件应急处理</t>
  </si>
  <si>
    <t>2100499</t>
  </si>
  <si>
    <t xml:space="preserve">    其他公共卫生支出</t>
  </si>
  <si>
    <t>21007</t>
  </si>
  <si>
    <t xml:space="preserve">  计划生育事务</t>
  </si>
  <si>
    <t>2100717</t>
  </si>
  <si>
    <t xml:space="preserve">    计划生育服务</t>
  </si>
  <si>
    <t>2100799</t>
  </si>
  <si>
    <t xml:space="preserve">    其他计划生育事务支出</t>
  </si>
  <si>
    <t>21011</t>
  </si>
  <si>
    <t xml:space="preserve">  行政事业单位医疗</t>
  </si>
  <si>
    <t>2101101</t>
  </si>
  <si>
    <t xml:space="preserve">    行政单位医疗</t>
  </si>
  <si>
    <t>2101102</t>
  </si>
  <si>
    <t xml:space="preserve">    事业单位医疗</t>
  </si>
  <si>
    <t>2101103</t>
  </si>
  <si>
    <t xml:space="preserve">    公务员医疗补助</t>
  </si>
  <si>
    <t>21012</t>
  </si>
  <si>
    <t xml:space="preserve">    财政对基本医疗保险基金的补助</t>
  </si>
  <si>
    <t xml:space="preserve">      财政对城乡居民基本医疗保险基金的补助</t>
  </si>
  <si>
    <t xml:space="preserve">      财政对其他基本医疗保险基金的补助</t>
  </si>
  <si>
    <t xml:space="preserve">    医疗救助</t>
  </si>
  <si>
    <t xml:space="preserve">      城乡医疗救助</t>
  </si>
  <si>
    <t>21014</t>
  </si>
  <si>
    <t xml:space="preserve">  优抚对象医疗</t>
  </si>
  <si>
    <t xml:space="preserve">      优抚对象医疗补助</t>
  </si>
  <si>
    <t>2101499</t>
  </si>
  <si>
    <t xml:space="preserve">    其他优抚对象医疗支出</t>
  </si>
  <si>
    <t>21015</t>
  </si>
  <si>
    <t xml:space="preserve">  医疗保障管理事务</t>
  </si>
  <si>
    <t>2101502</t>
  </si>
  <si>
    <t>2101504</t>
  </si>
  <si>
    <t xml:space="preserve">    信息化建设</t>
  </si>
  <si>
    <t>2101505</t>
  </si>
  <si>
    <t>医疗保障政策管理</t>
  </si>
  <si>
    <t>2101506</t>
  </si>
  <si>
    <t xml:space="preserve">    医疗保障经办事务</t>
  </si>
  <si>
    <t xml:space="preserve">      其他医疗保障管理事务支出</t>
  </si>
  <si>
    <t>21016</t>
  </si>
  <si>
    <t xml:space="preserve">  老龄卫生健康事务</t>
  </si>
  <si>
    <t>2101601</t>
  </si>
  <si>
    <t xml:space="preserve">    老龄卫生健康事务</t>
  </si>
  <si>
    <t>21099</t>
  </si>
  <si>
    <t xml:space="preserve">  其他卫生健康支出</t>
  </si>
  <si>
    <t>2109999</t>
  </si>
  <si>
    <t xml:space="preserve">    其他卫生健康支出</t>
  </si>
  <si>
    <t>211</t>
  </si>
  <si>
    <t>节能环保支出</t>
  </si>
  <si>
    <t>21103</t>
  </si>
  <si>
    <t xml:space="preserve">  污染防治</t>
  </si>
  <si>
    <t>2110302</t>
  </si>
  <si>
    <t xml:space="preserve">    水体</t>
  </si>
  <si>
    <t>21114</t>
  </si>
  <si>
    <t xml:space="preserve">  能源管理事务</t>
  </si>
  <si>
    <t>2111408</t>
  </si>
  <si>
    <t xml:space="preserve">    能源管理</t>
  </si>
  <si>
    <t>2111450</t>
  </si>
  <si>
    <t xml:space="preserve">    事业运行（能源管理事务）</t>
  </si>
  <si>
    <t>21199</t>
  </si>
  <si>
    <t xml:space="preserve">    其他节能环保支出</t>
  </si>
  <si>
    <t xml:space="preserve">      其他节能环保支出</t>
  </si>
  <si>
    <t>212</t>
  </si>
  <si>
    <t>城乡社区支出</t>
  </si>
  <si>
    <t>21201</t>
  </si>
  <si>
    <t xml:space="preserve">  城乡社区管理事务</t>
  </si>
  <si>
    <t>2120101</t>
  </si>
  <si>
    <t xml:space="preserve">    行政运行（城乡社区管理事务）</t>
  </si>
  <si>
    <t>2120104</t>
  </si>
  <si>
    <t xml:space="preserve">    城管执法</t>
  </si>
  <si>
    <t>2120106</t>
  </si>
  <si>
    <t xml:space="preserve">    工程建设管理</t>
  </si>
  <si>
    <t>2120199</t>
  </si>
  <si>
    <t xml:space="preserve">    其他城乡社区管理事务支出</t>
  </si>
  <si>
    <t>21202</t>
  </si>
  <si>
    <t xml:space="preserve">  城乡社区规划与管理</t>
  </si>
  <si>
    <t>2120201</t>
  </si>
  <si>
    <t xml:space="preserve">    城乡社区规划与管理</t>
  </si>
  <si>
    <t xml:space="preserve">    城乡社区公共设施</t>
  </si>
  <si>
    <t xml:space="preserve">      小城镇基础设施建设</t>
  </si>
  <si>
    <t xml:space="preserve">      其他城乡社区公共设施支出</t>
  </si>
  <si>
    <t xml:space="preserve">    城乡社区环境卫生</t>
  </si>
  <si>
    <t xml:space="preserve">      城乡社区环境卫生</t>
  </si>
  <si>
    <t>21206</t>
  </si>
  <si>
    <t xml:space="preserve">  建设市场管理与监督</t>
  </si>
  <si>
    <t>2120601</t>
  </si>
  <si>
    <t xml:space="preserve">    建设市场管理与监督</t>
  </si>
  <si>
    <t>21299</t>
  </si>
  <si>
    <t xml:space="preserve">  其他城乡社区支出</t>
  </si>
  <si>
    <t>2129999</t>
  </si>
  <si>
    <t xml:space="preserve">    其他城乡社区支出</t>
  </si>
  <si>
    <t>213</t>
  </si>
  <si>
    <t>农林水支出</t>
  </si>
  <si>
    <t>21301</t>
  </si>
  <si>
    <t xml:space="preserve">  农业农村</t>
  </si>
  <si>
    <t>2130101</t>
  </si>
  <si>
    <t xml:space="preserve">    行政运行（农业）</t>
  </si>
  <si>
    <t>2130102</t>
  </si>
  <si>
    <t xml:space="preserve">    一般行政管理事务（农业）</t>
  </si>
  <si>
    <t>2130104</t>
  </si>
  <si>
    <t xml:space="preserve">    事业运行（农业）</t>
  </si>
  <si>
    <t>2130106</t>
  </si>
  <si>
    <t xml:space="preserve">    科技转化与推广服务</t>
  </si>
  <si>
    <t>2130108</t>
  </si>
  <si>
    <t xml:space="preserve">    病虫害控制</t>
  </si>
  <si>
    <t>2130110</t>
  </si>
  <si>
    <t xml:space="preserve">    执法监管</t>
  </si>
  <si>
    <t>2130112</t>
  </si>
  <si>
    <t xml:space="preserve">    农业行业业务管理</t>
  </si>
  <si>
    <t>2130119</t>
  </si>
  <si>
    <t xml:space="preserve">    防灾救灾</t>
  </si>
  <si>
    <t>2130120</t>
  </si>
  <si>
    <t xml:space="preserve">    稳定农民收入补贴</t>
  </si>
  <si>
    <t xml:space="preserve">      农业生产发展</t>
  </si>
  <si>
    <t>2130124</t>
  </si>
  <si>
    <t xml:space="preserve">    乡村产业与合作经济</t>
  </si>
  <si>
    <t>2130125</t>
  </si>
  <si>
    <t xml:space="preserve">    农产品加工与促销</t>
  </si>
  <si>
    <t>2130135</t>
  </si>
  <si>
    <t xml:space="preserve">    农业资源保护修复与利用</t>
  </si>
  <si>
    <t>2130153</t>
  </si>
  <si>
    <t xml:space="preserve">    农田建设</t>
  </si>
  <si>
    <t>2130199</t>
  </si>
  <si>
    <t xml:space="preserve">    其他农业支出</t>
  </si>
  <si>
    <t>21302</t>
  </si>
  <si>
    <t xml:space="preserve">  林业和草原</t>
  </si>
  <si>
    <t>2130201</t>
  </si>
  <si>
    <t xml:space="preserve">    行政运行（林业）</t>
  </si>
  <si>
    <t>2130203</t>
  </si>
  <si>
    <t xml:space="preserve">    机关服务（林业）</t>
  </si>
  <si>
    <t>2130204</t>
  </si>
  <si>
    <t xml:space="preserve">    事业机构</t>
  </si>
  <si>
    <t>2130207</t>
  </si>
  <si>
    <t xml:space="preserve">    森林资源管理</t>
  </si>
  <si>
    <t>2130209</t>
  </si>
  <si>
    <t xml:space="preserve">    森林生态效益补偿</t>
  </si>
  <si>
    <t>2130210</t>
  </si>
  <si>
    <t xml:space="preserve">    自然保护区等管理</t>
  </si>
  <si>
    <t xml:space="preserve">    动植物保护</t>
  </si>
  <si>
    <t>2130234</t>
  </si>
  <si>
    <t xml:space="preserve">    林业草原防灾减灾</t>
  </si>
  <si>
    <t>2130237</t>
  </si>
  <si>
    <t xml:space="preserve">    行业业务管理</t>
  </si>
  <si>
    <t xml:space="preserve">    其他林业和草原支出</t>
  </si>
  <si>
    <t>21303</t>
  </si>
  <si>
    <t xml:space="preserve">  水利</t>
  </si>
  <si>
    <t>2130301</t>
  </si>
  <si>
    <t xml:space="preserve">    行政运行（水利）</t>
  </si>
  <si>
    <t>2130303</t>
  </si>
  <si>
    <t xml:space="preserve">    机关服务（水利）</t>
  </si>
  <si>
    <t>2130304</t>
  </si>
  <si>
    <t xml:space="preserve">    水利行业业务管理</t>
  </si>
  <si>
    <t>2130305</t>
  </si>
  <si>
    <t xml:space="preserve">    水利工程建设（水利）</t>
  </si>
  <si>
    <t xml:space="preserve">      水利工程运行与维护</t>
  </si>
  <si>
    <t>2130309</t>
  </si>
  <si>
    <t xml:space="preserve">    水利执法监督</t>
  </si>
  <si>
    <t>2130312</t>
  </si>
  <si>
    <t xml:space="preserve">    水质监测</t>
  </si>
  <si>
    <t xml:space="preserve">      防汛</t>
  </si>
  <si>
    <t>2130316</t>
  </si>
  <si>
    <t xml:space="preserve">    农村水利</t>
  </si>
  <si>
    <t>2130321</t>
  </si>
  <si>
    <t xml:space="preserve">    大中型水库移民后期扶持专项支出</t>
  </si>
  <si>
    <t>2130334</t>
  </si>
  <si>
    <t xml:space="preserve">    水利建设征地及移民支出</t>
  </si>
  <si>
    <t>2130399</t>
  </si>
  <si>
    <t xml:space="preserve">    其他水利支出</t>
  </si>
  <si>
    <t>21305</t>
  </si>
  <si>
    <t xml:space="preserve">  扶贫</t>
  </si>
  <si>
    <t>2130501</t>
  </si>
  <si>
    <t xml:space="preserve">    行政运行（扶贫）</t>
  </si>
  <si>
    <t>2130502</t>
  </si>
  <si>
    <t xml:space="preserve">    一般行政管理事务（扶贫）</t>
  </si>
  <si>
    <t>2130504</t>
  </si>
  <si>
    <t xml:space="preserve">    农村基础设施建设</t>
  </si>
  <si>
    <t xml:space="preserve">      其他扶贫支出</t>
  </si>
  <si>
    <t>21307</t>
  </si>
  <si>
    <t xml:space="preserve">  农村综合改革</t>
  </si>
  <si>
    <t>2130701</t>
  </si>
  <si>
    <t xml:space="preserve">    农村公益事业建设奖补资金</t>
  </si>
  <si>
    <t>2130799</t>
  </si>
  <si>
    <t xml:space="preserve">    其他农村综合改革支出</t>
  </si>
  <si>
    <t xml:space="preserve">    普惠金融发展支出</t>
  </si>
  <si>
    <t xml:space="preserve">      农业保险保费补贴</t>
  </si>
  <si>
    <t xml:space="preserve">      创业担保贷款贴息</t>
  </si>
  <si>
    <t>21399</t>
  </si>
  <si>
    <t xml:space="preserve">  其他农林水支出</t>
  </si>
  <si>
    <t>2139999</t>
  </si>
  <si>
    <t xml:space="preserve">    其他农林水支出</t>
  </si>
  <si>
    <t>214</t>
  </si>
  <si>
    <t>交通运输支出</t>
  </si>
  <si>
    <t>21401</t>
  </si>
  <si>
    <t xml:space="preserve">  公路水路运输</t>
  </si>
  <si>
    <t>2140101</t>
  </si>
  <si>
    <t xml:space="preserve">    行政运行（公路水路运输）</t>
  </si>
  <si>
    <t>2140102</t>
  </si>
  <si>
    <t xml:space="preserve">    一般行政管理事务（公路水路运输）</t>
  </si>
  <si>
    <t>2140104</t>
  </si>
  <si>
    <t xml:space="preserve">    公路建设</t>
  </si>
  <si>
    <t>2140106</t>
  </si>
  <si>
    <t xml:space="preserve">    公路养护（公路水路运输）</t>
  </si>
  <si>
    <t xml:space="preserve">      其他公路水路运输支出</t>
  </si>
  <si>
    <t>215</t>
  </si>
  <si>
    <t>资源勘探工业信息等支出</t>
  </si>
  <si>
    <t>21501</t>
  </si>
  <si>
    <t xml:space="preserve">    资源勘探开发</t>
  </si>
  <si>
    <t>一般行政管理事务</t>
  </si>
  <si>
    <t xml:space="preserve">    制造业</t>
  </si>
  <si>
    <t xml:space="preserve">      其他制造业支出</t>
  </si>
  <si>
    <t>21505</t>
  </si>
  <si>
    <t xml:space="preserve">  工业和信息产业监管</t>
  </si>
  <si>
    <t>2150501</t>
  </si>
  <si>
    <t xml:space="preserve">    行政运行（工业和信息产业监管）</t>
  </si>
  <si>
    <t>2150502</t>
  </si>
  <si>
    <t xml:space="preserve">    一般行政管理事务（工业和信息产业监管）</t>
  </si>
  <si>
    <t>2150599</t>
  </si>
  <si>
    <t xml:space="preserve">    其他工业和信息产业监管支出</t>
  </si>
  <si>
    <t>21507</t>
  </si>
  <si>
    <t xml:space="preserve">  国有资产监管</t>
  </si>
  <si>
    <t>2150799</t>
  </si>
  <si>
    <t xml:space="preserve">    其他国有资产监管支出</t>
  </si>
  <si>
    <t xml:space="preserve">    支持中小企业发展和管理支出</t>
  </si>
  <si>
    <t xml:space="preserve">      中小企业发展专项</t>
  </si>
  <si>
    <t xml:space="preserve">      其他支持中小企业发展和管理支出</t>
  </si>
  <si>
    <t>21599</t>
  </si>
  <si>
    <t>其他资源勘探工业信息等支出</t>
  </si>
  <si>
    <t>2159999</t>
  </si>
  <si>
    <t>216</t>
  </si>
  <si>
    <t>商业服务业等支出</t>
  </si>
  <si>
    <t>21602</t>
  </si>
  <si>
    <t xml:space="preserve">  商业流通事务</t>
  </si>
  <si>
    <t>2160201</t>
  </si>
  <si>
    <t xml:space="preserve">    行政运行（商业流通事务）</t>
  </si>
  <si>
    <t>2160202</t>
  </si>
  <si>
    <t xml:space="preserve">    一般行政管理事务（商业流通事务）</t>
  </si>
  <si>
    <t xml:space="preserve">      其他商业流通事务支出</t>
  </si>
  <si>
    <t xml:space="preserve">    涉外发展服务支出</t>
  </si>
  <si>
    <t xml:space="preserve">      其他涉外发展服务支出</t>
  </si>
  <si>
    <t>21699</t>
  </si>
  <si>
    <t xml:space="preserve">  其他商业服务业等支出</t>
  </si>
  <si>
    <t>2169999</t>
  </si>
  <si>
    <t xml:space="preserve">    其他商业服务业等支出</t>
  </si>
  <si>
    <t>220</t>
  </si>
  <si>
    <t>自然资源海洋气象等支出</t>
  </si>
  <si>
    <t>22001</t>
  </si>
  <si>
    <t xml:space="preserve">  自然资源事务</t>
  </si>
  <si>
    <t>2200101</t>
  </si>
  <si>
    <t xml:space="preserve">    行政运行（国土资源事务）</t>
  </si>
  <si>
    <t>2200104</t>
  </si>
  <si>
    <t xml:space="preserve">    自然资源规划及管理</t>
  </si>
  <si>
    <t>2200106</t>
  </si>
  <si>
    <t xml:space="preserve">    自然资源利用与保护</t>
  </si>
  <si>
    <t>2200107</t>
  </si>
  <si>
    <t xml:space="preserve">    自然资源社会公益服务</t>
  </si>
  <si>
    <t>2200113</t>
  </si>
  <si>
    <t xml:space="preserve">    地质矿产资源与环境调查</t>
  </si>
  <si>
    <t>2200114</t>
  </si>
  <si>
    <t xml:space="preserve">    地质勘查与矿产资源管理</t>
  </si>
  <si>
    <t>2200150</t>
  </si>
  <si>
    <t xml:space="preserve">    事业运行（国土资源事务）</t>
  </si>
  <si>
    <t>2200199</t>
  </si>
  <si>
    <t xml:space="preserve">    其他自然资源事务支出</t>
  </si>
  <si>
    <t>221</t>
  </si>
  <si>
    <t>住房保障支出</t>
  </si>
  <si>
    <t xml:space="preserve">    保障性安居工程支出</t>
  </si>
  <si>
    <t xml:space="preserve">      农村危房改造</t>
  </si>
  <si>
    <t xml:space="preserve">      老旧小区改造</t>
  </si>
  <si>
    <t>22102</t>
  </si>
  <si>
    <t xml:space="preserve">  住房改革支出</t>
  </si>
  <si>
    <t>2210201</t>
  </si>
  <si>
    <t xml:space="preserve">    住房公积金</t>
  </si>
  <si>
    <t>粮油物资储备支出</t>
  </si>
  <si>
    <t>22201</t>
  </si>
  <si>
    <t xml:space="preserve">    粮油物资事务</t>
  </si>
  <si>
    <t xml:space="preserve">      其他粮油物资事务支出</t>
  </si>
  <si>
    <t>22204</t>
  </si>
  <si>
    <t xml:space="preserve">    粮油储备</t>
  </si>
  <si>
    <t xml:space="preserve">      储备粮(油)库建设</t>
  </si>
  <si>
    <t>224</t>
  </si>
  <si>
    <t>灾害防治及应急管理支出</t>
  </si>
  <si>
    <t>22401</t>
  </si>
  <si>
    <t xml:space="preserve">  应急管理事务</t>
  </si>
  <si>
    <t>2240101</t>
  </si>
  <si>
    <t>2240102</t>
  </si>
  <si>
    <t xml:space="preserve">      其他应急管理支出</t>
  </si>
  <si>
    <t>22402</t>
  </si>
  <si>
    <t xml:space="preserve">  消防事务</t>
  </si>
  <si>
    <t>2240201</t>
  </si>
  <si>
    <t>2240202</t>
  </si>
  <si>
    <t>2240204</t>
  </si>
  <si>
    <t xml:space="preserve">    消防应急救援</t>
  </si>
  <si>
    <t xml:space="preserve">    自然灾害防治</t>
  </si>
  <si>
    <t xml:space="preserve">      地质灾害防治</t>
  </si>
  <si>
    <t xml:space="preserve">    自然灾害救灾及恢复重建支出</t>
  </si>
  <si>
    <t xml:space="preserve">      自然灾害灾后重建补助</t>
  </si>
  <si>
    <t xml:space="preserve">      其他自然灾害救灾及恢复重建支出</t>
  </si>
  <si>
    <t>227</t>
  </si>
  <si>
    <t>预备费</t>
  </si>
  <si>
    <t xml:space="preserve">  预备费</t>
  </si>
  <si>
    <t xml:space="preserve">    预备费</t>
  </si>
  <si>
    <t>229</t>
  </si>
  <si>
    <t>其他支出</t>
  </si>
  <si>
    <t>22902</t>
  </si>
  <si>
    <t xml:space="preserve">    年初预留</t>
  </si>
  <si>
    <t>22960</t>
  </si>
  <si>
    <t xml:space="preserve">  彩票公益金安排的支出</t>
  </si>
  <si>
    <t>2296003</t>
  </si>
  <si>
    <t xml:space="preserve">    用于体育事业的彩票公益金支出</t>
  </si>
  <si>
    <t>232</t>
  </si>
  <si>
    <t>债务付息支出</t>
  </si>
  <si>
    <t>23203</t>
  </si>
  <si>
    <t xml:space="preserve">  地方政府一般债务付息支出</t>
  </si>
  <si>
    <t>2320301</t>
  </si>
  <si>
    <t xml:space="preserve">    地方政府一般债券付息支出</t>
  </si>
  <si>
    <t>债务发行费用支出</t>
  </si>
  <si>
    <t xml:space="preserve">    地方政府一般债务发行费用支出</t>
  </si>
  <si>
    <t>转移性支出</t>
  </si>
  <si>
    <t>债务还本支出</t>
  </si>
  <si>
    <t>上解支出</t>
  </si>
  <si>
    <t>附件4</t>
  </si>
  <si>
    <t>曾都区2021年政府性基金预算收支调整明细表</t>
  </si>
  <si>
    <t>收 入 项 目</t>
  </si>
  <si>
    <t>支 出 项 目</t>
  </si>
  <si>
    <t>合    计</t>
  </si>
  <si>
    <t>一、国有土地使用权出让收入</t>
  </si>
  <si>
    <t>支出小计</t>
  </si>
  <si>
    <t>1、土地出让价款收入</t>
  </si>
  <si>
    <t>(一)成本性支出</t>
  </si>
  <si>
    <t>其中：增减挂钩</t>
  </si>
  <si>
    <t>1、征地和拆迁补偿支出</t>
  </si>
  <si>
    <t xml:space="preserve">      新增建设用地有偿使用费</t>
  </si>
  <si>
    <t>2、增减挂钩</t>
  </si>
  <si>
    <t xml:space="preserve">      耕地占用税</t>
  </si>
  <si>
    <t>3、新增建设用地有偿使用费</t>
  </si>
  <si>
    <t>2、补缴的土地价款</t>
  </si>
  <si>
    <t>4、耕地占用税</t>
  </si>
  <si>
    <t>5、土地出让业务支出</t>
  </si>
  <si>
    <t>6、其他支出</t>
  </si>
  <si>
    <t>(二)收益性支出</t>
  </si>
  <si>
    <t>偿债资金统筹</t>
  </si>
  <si>
    <t>二、市级土地出让清算</t>
  </si>
  <si>
    <t>1、星光五路与季梁大道交汇处（随州市G（2018）56号）地块96亩</t>
  </si>
  <si>
    <t>1、棚户区改造、基础设施建设</t>
  </si>
  <si>
    <t>2、五丰学校西边商住地31.05亩</t>
  </si>
  <si>
    <r>
      <t>2</t>
    </r>
    <r>
      <rPr>
        <sz val="12"/>
        <color indexed="8"/>
        <rFont val="宋体"/>
        <family val="0"/>
      </rPr>
      <t>、老旧小区改造</t>
    </r>
  </si>
  <si>
    <t>3、圆梦星光城</t>
  </si>
  <si>
    <t>4、骏捷物流地块84亩</t>
  </si>
  <si>
    <t>5、其他</t>
  </si>
  <si>
    <t>三、上级补助收入</t>
  </si>
  <si>
    <t>(一)福利彩票公益金</t>
  </si>
  <si>
    <t>（一）福利彩票公益金</t>
  </si>
  <si>
    <t>1、养老服务体系建设</t>
  </si>
  <si>
    <t>鄂财综发[2021]6号18万、鄂财社发[2021]14号157万</t>
  </si>
  <si>
    <t>2、农村福利院平安工程
项目</t>
  </si>
  <si>
    <t>3、社会服务和社会组织培育引导资金</t>
  </si>
  <si>
    <t>鄂财社发[2020]110号20万、鄂财社发[2021]14号25万</t>
  </si>
  <si>
    <t>4、残疾人事业费</t>
  </si>
  <si>
    <t>鄂财社发[2020]108号26万、鄂财社发[2021]2号3万、鄂财社发[2021]46号37万</t>
  </si>
  <si>
    <t>5、社会救助资金</t>
  </si>
  <si>
    <t>6、经济困难高龄失能老人补贴</t>
  </si>
  <si>
    <t>7、用于社会福利的福利彩票公益金</t>
  </si>
  <si>
    <t>鄂财社发[2021]14号300万、鄂财社发[2021]49号76万、鄂财社发[2020]110号4万、鄂财社发[2021]48号205万、鄂财综发[2021]5号11万、鄂财综发[2019]6号7万</t>
  </si>
  <si>
    <t>（二）体育彩票公益金</t>
  </si>
  <si>
    <t>1、捐赠体育健身器材</t>
  </si>
  <si>
    <t>2、资助或组织开展全民健身活动</t>
  </si>
  <si>
    <t>3、群众性体育赛事活动（政府向社会力量购买公共体育服务项目）</t>
  </si>
  <si>
    <t>4、资助群众体育组织和队伍建设（一、二、三级社会体育指导员培训）（政府向社会力量购买公共体育服务项目）</t>
  </si>
  <si>
    <t>5、资助群众性体育比赛（参加全省、全市群众性比赛活动）（政府向社会力量购买公共体育服务项目）</t>
  </si>
  <si>
    <t>6、资助组织或者举办全区性青少年体育赛事活动（政府向社会力量购买公共体育服务项目）</t>
  </si>
  <si>
    <t>7、资助青少年体育后备人才培养（省青少年体育比赛训练、参赛、补贴、奖励经费及裁判员教练员培训）（部分纳入政府向社会力量购买公共体育服务项目）</t>
  </si>
  <si>
    <t>8、其他体育</t>
  </si>
  <si>
    <t>9、用于体育事业的彩票公益金支出</t>
  </si>
  <si>
    <t>鄂财综发[2021]8号75万、鄂财综发[2021]3号56万</t>
  </si>
  <si>
    <r>
      <t>（三）</t>
    </r>
    <r>
      <rPr>
        <sz val="12"/>
        <color indexed="8"/>
        <rFont val="宋体"/>
        <family val="0"/>
      </rPr>
      <t>大型水库移民后期扶持资金</t>
    </r>
  </si>
  <si>
    <t>（三）大型水库移民后期扶持资金</t>
  </si>
  <si>
    <t>鄂财农发[2020]92号200万、鄂财农发[2020]87号816万元、鄂财农发[2021]48号292万元</t>
  </si>
  <si>
    <t>（四）国家电影事业发展专项资金</t>
  </si>
  <si>
    <t>鄂财教[2020]112号8万元、鄂财教发[2021]65号3万元</t>
  </si>
  <si>
    <t>四、污水处理费</t>
  </si>
  <si>
    <t>调入资金</t>
  </si>
  <si>
    <t>城北污水处理运行经费</t>
  </si>
  <si>
    <t>市返处理费</t>
  </si>
  <si>
    <t>五、城市建设配套费</t>
  </si>
  <si>
    <t xml:space="preserve">  1、乡镇</t>
  </si>
  <si>
    <r>
      <t>1</t>
    </r>
    <r>
      <rPr>
        <sz val="12"/>
        <color indexed="8"/>
        <rFont val="宋体"/>
        <family val="0"/>
      </rPr>
      <t>、手续费</t>
    </r>
    <r>
      <rPr>
        <sz val="12"/>
        <color indexed="8"/>
        <rFont val="Times New Roman"/>
        <family val="1"/>
      </rPr>
      <t>8%</t>
    </r>
  </si>
  <si>
    <t xml:space="preserve">  2、开发区</t>
  </si>
  <si>
    <r>
      <t>2</t>
    </r>
    <r>
      <rPr>
        <sz val="12"/>
        <color indexed="8"/>
        <rFont val="宋体"/>
        <family val="0"/>
      </rPr>
      <t>、公汽补助</t>
    </r>
  </si>
  <si>
    <t>（一）商业开发项目</t>
  </si>
  <si>
    <r>
      <t>3</t>
    </r>
    <r>
      <rPr>
        <sz val="12"/>
        <color indexed="8"/>
        <rFont val="宋体"/>
        <family val="0"/>
      </rPr>
      <t>、乡镇污水处理</t>
    </r>
  </si>
  <si>
    <t>（二）零散工业项目办公楼、综合楼</t>
  </si>
  <si>
    <r>
      <t>4</t>
    </r>
    <r>
      <rPr>
        <sz val="12"/>
        <color indexed="8"/>
        <rFont val="宋体"/>
        <family val="0"/>
      </rPr>
      <t>、农村垃圾处理</t>
    </r>
  </si>
  <si>
    <t>3、调入资金</t>
  </si>
  <si>
    <r>
      <t>5</t>
    </r>
    <r>
      <rPr>
        <sz val="12"/>
        <color indexed="8"/>
        <rFont val="宋体"/>
        <family val="0"/>
      </rPr>
      <t>、环卫作业市场化</t>
    </r>
  </si>
  <si>
    <r>
      <t>6</t>
    </r>
    <r>
      <rPr>
        <sz val="12"/>
        <color indexed="8"/>
        <rFont val="宋体"/>
        <family val="0"/>
      </rPr>
      <t>、返乡镇</t>
    </r>
  </si>
  <si>
    <t>7、市政设施运行管护</t>
  </si>
  <si>
    <t>8、园林绿化管护</t>
  </si>
  <si>
    <t>六、债券转贷收入</t>
  </si>
  <si>
    <t>新增专项债券转贷收入</t>
  </si>
  <si>
    <t>随州市曾都区周家寨棚户区改造二期（扩建）项目</t>
  </si>
  <si>
    <t>随州市曾都区周家寨棚户区改造三期项目</t>
  </si>
  <si>
    <t>曾都区疾病预防控制中心项目</t>
  </si>
  <si>
    <t>七、调入资金</t>
  </si>
  <si>
    <t>1、2020年统筹偿债资金</t>
  </si>
  <si>
    <t>1、债券付息支出</t>
  </si>
  <si>
    <t>2、2020土地出让金收益分成</t>
  </si>
  <si>
    <t>2、债券还本支出</t>
  </si>
  <si>
    <t>3、大洪山还专项债券利息</t>
  </si>
  <si>
    <t>3、债券发行费用支出</t>
  </si>
  <si>
    <t>4、城投还专项债券利息</t>
  </si>
  <si>
    <t>5、乡投还专项债券利息</t>
  </si>
  <si>
    <t>6、其他单位还专项债券利息</t>
  </si>
  <si>
    <t>7、单位还债券发行费</t>
  </si>
  <si>
    <t>附表5</t>
  </si>
  <si>
    <t>曾都区2021年社会保险基金预算收入调整表</t>
  </si>
  <si>
    <t>备  注</t>
  </si>
  <si>
    <t>一、企业职工基本养老保险基金收入</t>
  </si>
  <si>
    <t>省级统筹</t>
  </si>
  <si>
    <t>二、机关事业单位基本养老保险基金收入</t>
  </si>
  <si>
    <t>三、城乡居民基本养老保险基金收入</t>
  </si>
  <si>
    <t>四、城镇职工基本医疗保险基金收入</t>
  </si>
  <si>
    <t>五、城乡居民基本医疗保险基金收入</t>
  </si>
  <si>
    <t>市级统筹</t>
  </si>
  <si>
    <t>六、失业保险基金收入</t>
  </si>
  <si>
    <t>七、工伤保险基金收入</t>
  </si>
  <si>
    <t>附表6</t>
  </si>
  <si>
    <t>曾都区2021年社会保险基金预算支出调整表</t>
  </si>
  <si>
    <t>备 注</t>
  </si>
  <si>
    <t>支出合计</t>
  </si>
  <si>
    <t>一、企业职工基本养老保险基金支出</t>
  </si>
  <si>
    <t>二、机关事业单位基本养老保险基金支出</t>
  </si>
  <si>
    <t>三、城乡居民基本养老保险基金支出</t>
  </si>
  <si>
    <t>四、城镇职工基本医疗保险基金支出</t>
  </si>
  <si>
    <t>五、城乡居民基本医疗保险基金支出</t>
  </si>
  <si>
    <t>六、失业保险基金支出</t>
  </si>
  <si>
    <t>七、工伤保险基金支出</t>
  </si>
  <si>
    <t>附表7</t>
  </si>
  <si>
    <t>曾都区2021年社会保险基金预算结余调整表</t>
  </si>
  <si>
    <t>项    目</t>
  </si>
  <si>
    <t>本年
收入</t>
  </si>
  <si>
    <t>本年
支出</t>
  </si>
  <si>
    <t>当年
结余</t>
  </si>
  <si>
    <t>区本级社会保险基金合计</t>
  </si>
  <si>
    <t>一、企业职工基本养老保险基金</t>
  </si>
  <si>
    <t>二、机关事业单位基本养老保险基金</t>
  </si>
  <si>
    <t>三、城乡居民基本养老保险基金</t>
  </si>
  <si>
    <t>四、城镇职工基本医疗保险基金</t>
  </si>
  <si>
    <t>五、城乡居民基本医疗保险基金</t>
  </si>
  <si>
    <t>六、失业保险基金</t>
  </si>
  <si>
    <t>七、工伤保险基金</t>
  </si>
  <si>
    <t>附件8</t>
  </si>
  <si>
    <t>曾都区2021年国有资本经营预算收入调整表</t>
  </si>
  <si>
    <t xml:space="preserve"> 一、利润收入</t>
  </si>
  <si>
    <t>1、随州市曾都城市开发投资有限公司</t>
  </si>
  <si>
    <t>按预计2021年预算利润3666万元征收30%</t>
  </si>
  <si>
    <t>2、随州市曾都区乡村振兴发展投资有限责任公司</t>
  </si>
  <si>
    <t>按预计2021年预算利润2000万元征收30%</t>
  </si>
  <si>
    <t xml:space="preserve"> 二、股利、股息收入</t>
  </si>
  <si>
    <t>1、市金控集团控股子公司市中小企业担保公司</t>
  </si>
  <si>
    <t>根据随州市中小企业融资担保有限公司股东会决议股东分配利润转为费率补贴</t>
  </si>
  <si>
    <t xml:space="preserve"> 三、其他国有资本经营收入</t>
  </si>
  <si>
    <t>已作为非税收入</t>
  </si>
  <si>
    <t>区级国有资本经营收入</t>
  </si>
  <si>
    <t>上年结转收入</t>
  </si>
  <si>
    <t>附件9</t>
  </si>
  <si>
    <t>曾都区2021年国有资本经营预算支出调整表</t>
  </si>
  <si>
    <t>项  目</t>
  </si>
  <si>
    <t>一、国有资本经营预算支出</t>
  </si>
  <si>
    <t>1、 国有企业资本金注入</t>
  </si>
  <si>
    <t xml:space="preserve">   公益性设施投资支出</t>
  </si>
  <si>
    <t xml:space="preserve">   认缴市金控集团控股子公司市中小企业担保公司股本金</t>
  </si>
  <si>
    <t>根据区政府安排更改为向湖北曾都发展集团有限公司注入资本金</t>
  </si>
  <si>
    <t xml:space="preserve">   向湖北曾都发展集团有限公司注入资本金</t>
  </si>
  <si>
    <t>根据区政府安排向湖北曾都发展集团有限公司注入资本金</t>
  </si>
  <si>
    <t>2、其他国有资本经营预算支出</t>
  </si>
  <si>
    <t xml:space="preserve">   其他国有资本经营预算支出</t>
  </si>
  <si>
    <t>弥补进出口公司社保基金、不可预见支出等</t>
  </si>
  <si>
    <t>二、转移性支出</t>
  </si>
  <si>
    <t xml:space="preserve">    调出资金</t>
  </si>
  <si>
    <t>根据相关规定，从国有资本收入提取30%，调入一般公共预算</t>
  </si>
  <si>
    <t>附件10</t>
  </si>
  <si>
    <t>曾都区2021年政府债务限额余额表</t>
  </si>
  <si>
    <t>债务类别</t>
  </si>
  <si>
    <t>2020年政府债务限额</t>
  </si>
  <si>
    <t>2021年政府债务限额</t>
  </si>
  <si>
    <t>截至2021年12月底政府债务余额</t>
  </si>
  <si>
    <t>小计</t>
  </si>
  <si>
    <t>区本级</t>
  </si>
  <si>
    <t>市高新区</t>
  </si>
  <si>
    <t>随州大洪山</t>
  </si>
  <si>
    <t>政府债务</t>
  </si>
  <si>
    <t>一般债务</t>
  </si>
  <si>
    <t>专项债务</t>
  </si>
  <si>
    <t>附件11</t>
  </si>
  <si>
    <t>曾都区2021年新增政府债券资金分配使用表</t>
  </si>
  <si>
    <t>序号</t>
  </si>
  <si>
    <t>项目单位</t>
  </si>
  <si>
    <t>项目名称</t>
  </si>
  <si>
    <t>金额</t>
  </si>
  <si>
    <t>新增政府债券合计</t>
  </si>
  <si>
    <t>新增一般债券小计</t>
  </si>
  <si>
    <t>万店镇人民政府</t>
  </si>
  <si>
    <t>曾都区万店镇擦亮小城镇建设项目</t>
  </si>
  <si>
    <t>何店镇人民政府</t>
  </si>
  <si>
    <t>曾都区何店镇擦亮小城镇建设项目</t>
  </si>
  <si>
    <t>府河镇人民政府</t>
  </si>
  <si>
    <t>曾都区府河镇擦亮小城镇建设项目</t>
  </si>
  <si>
    <t>洛阳镇人民政府</t>
  </si>
  <si>
    <t>曾都区洛阳镇擦亮小城镇建设项目</t>
  </si>
  <si>
    <t>曾都区交通运输局</t>
  </si>
  <si>
    <t>S262曾都区大堰坡至金鸡岭段改建工程</t>
  </si>
  <si>
    <t>S327长张线胡家河分水岭段改建工程</t>
  </si>
  <si>
    <t>X023杨万线曾都段改造工程</t>
  </si>
  <si>
    <t>随州市迎宾大道被交路改造工程</t>
  </si>
  <si>
    <t>Y022万余线改建工程</t>
  </si>
  <si>
    <t>曾都区何花公路扩改工程</t>
  </si>
  <si>
    <t>X005何店至龚店二级公路改建工程</t>
  </si>
  <si>
    <t>曾都区城投公司</t>
  </si>
  <si>
    <t>周家寨一路延伸</t>
  </si>
  <si>
    <t>随州市城北新区智慧路灯节能改造项目</t>
  </si>
  <si>
    <t>何店高质量示范区基础设施建设项目征地拆迁费用</t>
  </si>
  <si>
    <t>曾都区自然资源和规划局</t>
  </si>
  <si>
    <t>应急产业园基础设施建设（土地收储）</t>
  </si>
  <si>
    <t>新增专项债券小计</t>
  </si>
  <si>
    <t>曾都区卫生健康局</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</si>
</sst>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_ "/>
    <numFmt numFmtId="178" formatCode="yyyy&quot;年&quot;m&quot;月&quot;d&quot;日&quot;;@"/>
  </numFmts>
  <fonts count="88">
    <font>
      <sz val="12"/>
      <name val="宋体"/>
      <family val="0"/>
    </font>
    <font>
      <sz val="20"/>
      <name val="宋体"/>
      <family val="0"/>
    </font>
    <font>
      <sz val="10"/>
      <name val="宋体"/>
      <family val="0"/>
    </font>
    <font>
      <sz val="20"/>
      <name val="黑体"/>
      <family val="3"/>
    </font>
    <font>
      <b/>
      <sz val="12"/>
      <name val="宋体"/>
      <family val="0"/>
    </font>
    <font>
      <sz val="11"/>
      <name val="Tahoma"/>
      <family val="2"/>
    </font>
    <font>
      <sz val="10"/>
      <name val="Tahoma"/>
      <family val="2"/>
    </font>
    <font>
      <sz val="12"/>
      <name val="Tahoma"/>
      <family val="2"/>
    </font>
    <font>
      <sz val="11"/>
      <name val="宋体"/>
      <family val="0"/>
    </font>
    <font>
      <sz val="12"/>
      <name val="Times New Roman"/>
      <family val="1"/>
    </font>
    <font>
      <b/>
      <sz val="10"/>
      <name val="Times New Roman"/>
      <family val="1"/>
    </font>
    <font>
      <sz val="10"/>
      <name val="Times New Roman"/>
      <family val="1"/>
    </font>
    <font>
      <b/>
      <sz val="20"/>
      <name val="宋体"/>
      <family val="0"/>
    </font>
    <font>
      <sz val="12"/>
      <name val="仿宋_GB2312"/>
      <family val="0"/>
    </font>
    <font>
      <sz val="11"/>
      <name val="Times New Roman"/>
      <family val="1"/>
    </font>
    <font>
      <sz val="20"/>
      <color indexed="8"/>
      <name val="黑体"/>
      <family val="3"/>
    </font>
    <font>
      <sz val="11"/>
      <name val="仿宋_GB2312"/>
      <family val="0"/>
    </font>
    <font>
      <sz val="10"/>
      <name val="仿宋_GB2312"/>
      <family val="0"/>
    </font>
    <font>
      <sz val="12"/>
      <color indexed="8"/>
      <name val="Times New Roman"/>
      <family val="1"/>
    </font>
    <font>
      <sz val="10"/>
      <color indexed="8"/>
      <name val="Times New Roman"/>
      <family val="1"/>
    </font>
    <font>
      <sz val="12"/>
      <color indexed="8"/>
      <name val="宋体"/>
      <family val="0"/>
    </font>
    <font>
      <sz val="10"/>
      <color indexed="10"/>
      <name val="Times New Roman"/>
      <family val="1"/>
    </font>
    <font>
      <sz val="10"/>
      <color indexed="10"/>
      <name val="宋体"/>
      <family val="0"/>
    </font>
    <font>
      <sz val="11"/>
      <color indexed="8"/>
      <name val="宋体"/>
      <family val="0"/>
    </font>
    <font>
      <sz val="22"/>
      <color indexed="8"/>
      <name val="黑体"/>
      <family val="3"/>
    </font>
    <font>
      <b/>
      <sz val="11"/>
      <name val="宋体"/>
      <family val="0"/>
    </font>
    <font>
      <b/>
      <sz val="11"/>
      <color indexed="8"/>
      <name val="宋体"/>
      <family val="0"/>
    </font>
    <font>
      <sz val="11"/>
      <color indexed="10"/>
      <name val="宋体"/>
      <family val="0"/>
    </font>
    <font>
      <b/>
      <sz val="20"/>
      <color indexed="8"/>
      <name val="宋体"/>
      <family val="0"/>
    </font>
    <font>
      <sz val="11"/>
      <color indexed="8"/>
      <name val="Times New Roman"/>
      <family val="1"/>
    </font>
    <font>
      <b/>
      <sz val="12"/>
      <color indexed="8"/>
      <name val="宋体"/>
      <family val="0"/>
    </font>
    <font>
      <b/>
      <sz val="12"/>
      <color indexed="8"/>
      <name val="Times New Roman"/>
      <family val="1"/>
    </font>
    <font>
      <b/>
      <sz val="12"/>
      <color indexed="10"/>
      <name val="Times New Roman"/>
      <family val="1"/>
    </font>
    <font>
      <sz val="11"/>
      <color indexed="10"/>
      <name val="Times New Roman"/>
      <family val="1"/>
    </font>
    <font>
      <b/>
      <sz val="11"/>
      <color indexed="10"/>
      <name val="Times New Roman"/>
      <family val="1"/>
    </font>
    <font>
      <b/>
      <sz val="10"/>
      <name val="宋体"/>
      <family val="0"/>
    </font>
    <font>
      <b/>
      <sz val="12"/>
      <color indexed="10"/>
      <name val="宋体"/>
      <family val="0"/>
    </font>
    <font>
      <b/>
      <sz val="11"/>
      <color indexed="63"/>
      <name val="宋体"/>
      <family val="0"/>
    </font>
    <font>
      <u val="single"/>
      <sz val="11"/>
      <color indexed="12"/>
      <name val="宋体"/>
      <family val="0"/>
    </font>
    <font>
      <sz val="11"/>
      <color indexed="62"/>
      <name val="宋体"/>
      <family val="0"/>
    </font>
    <font>
      <sz val="11"/>
      <color indexed="9"/>
      <name val="宋体"/>
      <family val="0"/>
    </font>
    <font>
      <sz val="11"/>
      <color indexed="16"/>
      <name val="宋体"/>
      <family val="0"/>
    </font>
    <font>
      <sz val="20"/>
      <color indexed="8"/>
      <name val="宋体"/>
      <family val="0"/>
    </font>
    <font>
      <sz val="11"/>
      <color indexed="19"/>
      <name val="宋体"/>
      <family val="0"/>
    </font>
    <font>
      <u val="single"/>
      <sz val="11"/>
      <color indexed="20"/>
      <name val="宋体"/>
      <family val="0"/>
    </font>
    <font>
      <b/>
      <sz val="11"/>
      <color indexed="54"/>
      <name val="宋体"/>
      <family val="0"/>
    </font>
    <font>
      <b/>
      <sz val="11"/>
      <color indexed="9"/>
      <name val="宋体"/>
      <family val="0"/>
    </font>
    <font>
      <b/>
      <sz val="18"/>
      <color indexed="54"/>
      <name val="宋体"/>
      <family val="0"/>
    </font>
    <font>
      <b/>
      <sz val="11"/>
      <color indexed="53"/>
      <name val="宋体"/>
      <family val="0"/>
    </font>
    <font>
      <i/>
      <sz val="11"/>
      <color indexed="23"/>
      <name val="宋体"/>
      <family val="0"/>
    </font>
    <font>
      <b/>
      <sz val="15"/>
      <color indexed="54"/>
      <name val="宋体"/>
      <family val="0"/>
    </font>
    <font>
      <b/>
      <sz val="13"/>
      <color indexed="54"/>
      <name val="宋体"/>
      <family val="0"/>
    </font>
    <font>
      <sz val="11"/>
      <color indexed="53"/>
      <name val="宋体"/>
      <family val="0"/>
    </font>
    <font>
      <sz val="9"/>
      <name val="宋体"/>
      <family val="0"/>
    </font>
    <font>
      <sz val="11"/>
      <color indexed="17"/>
      <name val="宋体"/>
      <family val="0"/>
    </font>
    <font>
      <b/>
      <sz val="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20"/>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20"/>
      <name val="Calibri"/>
      <family val="0"/>
    </font>
    <font>
      <sz val="10"/>
      <name val="Calibri"/>
      <family val="0"/>
    </font>
    <font>
      <sz val="12"/>
      <color rgb="FF000000"/>
      <name val="宋体"/>
      <family val="0"/>
    </font>
    <font>
      <sz val="11"/>
      <color rgb="FFFF0000"/>
      <name val="宋体"/>
      <family val="0"/>
    </font>
    <font>
      <b/>
      <sz val="12"/>
      <color rgb="FF000000"/>
      <name val="宋体"/>
      <family val="0"/>
    </font>
    <font>
      <b/>
      <sz val="12"/>
      <color rgb="FFFF0000"/>
      <name val="Times New Roman"/>
      <family val="1"/>
    </font>
    <font>
      <sz val="11"/>
      <color rgb="FFFF0000"/>
      <name val="Times New Roman"/>
      <family val="1"/>
    </font>
    <font>
      <sz val="12"/>
      <color rgb="FF000000"/>
      <name val="Times New Roman"/>
      <family val="1"/>
    </font>
    <font>
      <b/>
      <sz val="12"/>
      <color rgb="FF000000"/>
      <name val="Times New Roman"/>
      <family val="1"/>
    </font>
    <font>
      <b/>
      <sz val="11"/>
      <color rgb="FFFF0000"/>
      <name val="Times New Roman"/>
      <family val="1"/>
    </font>
    <font>
      <b/>
      <sz val="12"/>
      <color rgb="FFFF0000"/>
      <name val="宋体"/>
      <family val="0"/>
    </font>
    <font>
      <b/>
      <sz val="8"/>
      <name val="宋体"/>
      <family val="2"/>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right/>
      <top/>
      <bottom style="thin"/>
    </border>
    <border>
      <left style="thin"/>
      <right style="thin"/>
      <top/>
      <bottom style="thin"/>
    </border>
    <border>
      <left style="thin"/>
      <right style="thin"/>
      <top style="thin"/>
      <bottom>
        <color indexed="63"/>
      </bottom>
    </border>
    <border>
      <left style="thin"/>
      <right style="thin"/>
      <top>
        <color indexed="63"/>
      </top>
      <bottom style="thin"/>
    </border>
  </borders>
  <cellStyleXfs count="6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56" fillId="2" borderId="0" applyNumberFormat="0" applyBorder="0" applyAlignment="0" applyProtection="0"/>
    <xf numFmtId="0" fontId="5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56" fillId="4" borderId="0" applyNumberFormat="0" applyBorder="0" applyAlignment="0" applyProtection="0"/>
    <xf numFmtId="0" fontId="58" fillId="5" borderId="0" applyNumberFormat="0" applyBorder="0" applyAlignment="0" applyProtection="0"/>
    <xf numFmtId="43" fontId="0" fillId="0" borderId="0" applyFont="0" applyFill="0" applyBorder="0" applyAlignment="0" applyProtection="0"/>
    <xf numFmtId="0" fontId="59" fillId="6" borderId="0" applyNumberFormat="0" applyBorder="0" applyAlignment="0" applyProtection="0"/>
    <xf numFmtId="0" fontId="60" fillId="0" borderId="0" applyNumberFormat="0" applyFill="0" applyBorder="0" applyAlignment="0" applyProtection="0"/>
    <xf numFmtId="9" fontId="0" fillId="0" borderId="0" applyFont="0" applyFill="0" applyBorder="0" applyAlignment="0" applyProtection="0"/>
    <xf numFmtId="0" fontId="61" fillId="0" borderId="0" applyNumberFormat="0" applyFill="0" applyBorder="0" applyAlignment="0" applyProtection="0"/>
    <xf numFmtId="0" fontId="62" fillId="7" borderId="2" applyNumberFormat="0" applyFont="0" applyAlignment="0" applyProtection="0"/>
    <xf numFmtId="0" fontId="59" fillId="8" borderId="0" applyNumberFormat="0" applyBorder="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0" borderId="3" applyNumberFormat="0" applyFill="0" applyAlignment="0" applyProtection="0"/>
    <xf numFmtId="0" fontId="68" fillId="0" borderId="3" applyNumberFormat="0" applyFill="0" applyAlignment="0" applyProtection="0"/>
    <xf numFmtId="0" fontId="59" fillId="9" borderId="0" applyNumberFormat="0" applyBorder="0" applyAlignment="0" applyProtection="0"/>
    <xf numFmtId="0" fontId="63" fillId="0" borderId="4" applyNumberFormat="0" applyFill="0" applyAlignment="0" applyProtection="0"/>
    <xf numFmtId="0" fontId="59" fillId="10" borderId="0" applyNumberFormat="0" applyBorder="0" applyAlignment="0" applyProtection="0"/>
    <xf numFmtId="0" fontId="69" fillId="11" borderId="5" applyNumberFormat="0" applyAlignment="0" applyProtection="0"/>
    <xf numFmtId="0" fontId="70" fillId="11" borderId="1" applyNumberFormat="0" applyAlignment="0" applyProtection="0"/>
    <xf numFmtId="0" fontId="71" fillId="12" borderId="6" applyNumberFormat="0" applyAlignment="0" applyProtection="0"/>
    <xf numFmtId="0" fontId="0" fillId="0" borderId="0">
      <alignment/>
      <protection/>
    </xf>
    <xf numFmtId="0" fontId="56" fillId="13" borderId="0" applyNumberFormat="0" applyBorder="0" applyAlignment="0" applyProtection="0"/>
    <xf numFmtId="0" fontId="59" fillId="14" borderId="0" applyNumberFormat="0" applyBorder="0" applyAlignment="0" applyProtection="0"/>
    <xf numFmtId="0" fontId="72" fillId="0" borderId="7" applyNumberFormat="0" applyFill="0" applyAlignment="0" applyProtection="0"/>
    <xf numFmtId="0" fontId="73" fillId="0" borderId="8" applyNumberFormat="0" applyFill="0" applyAlignment="0" applyProtection="0"/>
    <xf numFmtId="0" fontId="74" fillId="15" borderId="0" applyNumberFormat="0" applyBorder="0" applyAlignment="0" applyProtection="0"/>
    <xf numFmtId="0" fontId="75" fillId="16" borderId="0" applyNumberFormat="0" applyBorder="0" applyAlignment="0" applyProtection="0"/>
    <xf numFmtId="0" fontId="56" fillId="17" borderId="0" applyNumberFormat="0" applyBorder="0" applyAlignment="0" applyProtection="0"/>
    <xf numFmtId="0" fontId="59"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6" fillId="25" borderId="0" applyNumberFormat="0" applyBorder="0" applyAlignment="0" applyProtection="0"/>
    <xf numFmtId="0" fontId="56" fillId="26" borderId="0" applyNumberFormat="0" applyBorder="0" applyAlignment="0" applyProtection="0"/>
    <xf numFmtId="0" fontId="59" fillId="27" borderId="0" applyNumberFormat="0" applyBorder="0" applyAlignment="0" applyProtection="0"/>
    <xf numFmtId="0" fontId="56" fillId="28" borderId="0" applyNumberFormat="0" applyBorder="0" applyAlignment="0" applyProtection="0"/>
    <xf numFmtId="0" fontId="59" fillId="29" borderId="0" applyNumberFormat="0" applyBorder="0" applyAlignment="0" applyProtection="0"/>
    <xf numFmtId="0" fontId="59" fillId="30" borderId="0" applyNumberFormat="0" applyBorder="0" applyAlignment="0" applyProtection="0"/>
    <xf numFmtId="0" fontId="56" fillId="31" borderId="0" applyNumberFormat="0" applyBorder="0" applyAlignment="0" applyProtection="0"/>
    <xf numFmtId="0" fontId="59" fillId="32" borderId="0" applyNumberFormat="0" applyBorder="0" applyAlignment="0" applyProtection="0"/>
    <xf numFmtId="0" fontId="53" fillId="0" borderId="0">
      <alignment/>
      <protection/>
    </xf>
    <xf numFmtId="0" fontId="0" fillId="0" borderId="0">
      <alignment vertical="center"/>
      <protection/>
    </xf>
    <xf numFmtId="0" fontId="0" fillId="0" borderId="0">
      <alignment vertical="center"/>
      <protection/>
    </xf>
  </cellStyleXfs>
  <cellXfs count="204">
    <xf numFmtId="0" fontId="0" fillId="0" borderId="0" xfId="0" applyAlignment="1">
      <alignment vertical="center"/>
    </xf>
    <xf numFmtId="0" fontId="0" fillId="0" borderId="0" xfId="0" applyAlignment="1">
      <alignment vertical="center" wrapText="1"/>
    </xf>
    <xf numFmtId="0" fontId="2" fillId="0" borderId="0" xfId="0" applyFont="1" applyAlignment="1">
      <alignment vertical="center" wrapText="1"/>
    </xf>
    <xf numFmtId="0" fontId="3" fillId="0" borderId="0" xfId="0" applyFont="1" applyFill="1" applyAlignment="1">
      <alignment horizontal="center" vertical="center" wrapText="1"/>
    </xf>
    <xf numFmtId="0" fontId="0" fillId="0" borderId="0" xfId="0" applyFont="1" applyFill="1" applyBorder="1" applyAlignment="1">
      <alignment horizontal="center" vertical="center" wrapText="1"/>
    </xf>
    <xf numFmtId="0" fontId="2" fillId="0" borderId="0" xfId="0" applyFont="1" applyFill="1" applyAlignment="1">
      <alignment horizontal="right" vertical="center" wrapText="1"/>
    </xf>
    <xf numFmtId="0" fontId="4" fillId="0" borderId="9"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0" fillId="0" borderId="0" xfId="0" applyBorder="1" applyAlignment="1">
      <alignment vertical="center" wrapText="1"/>
    </xf>
    <xf numFmtId="0" fontId="0" fillId="0" borderId="9" xfId="0" applyFont="1" applyFill="1" applyBorder="1" applyAlignment="1">
      <alignment horizontal="center" vertical="center" wrapText="1"/>
    </xf>
    <xf numFmtId="0" fontId="5" fillId="0" borderId="0" xfId="0" applyFont="1" applyFill="1" applyBorder="1" applyAlignment="1">
      <alignment horizontal="center" vertical="center"/>
    </xf>
    <xf numFmtId="0" fontId="2" fillId="0" borderId="0" xfId="0" applyFont="1" applyFill="1" applyBorder="1" applyAlignment="1">
      <alignment horizontal="left" vertical="center"/>
    </xf>
    <xf numFmtId="0" fontId="3" fillId="0" borderId="0" xfId="0" applyFont="1" applyFill="1" applyBorder="1" applyAlignment="1">
      <alignment horizontal="center" vertical="center"/>
    </xf>
    <xf numFmtId="0" fontId="2" fillId="0" borderId="13" xfId="0" applyFont="1" applyFill="1" applyBorder="1" applyAlignment="1">
      <alignment vertical="center"/>
    </xf>
    <xf numFmtId="0" fontId="6" fillId="0" borderId="13" xfId="0" applyFont="1" applyFill="1" applyBorder="1" applyAlignment="1">
      <alignment vertical="center"/>
    </xf>
    <xf numFmtId="0" fontId="5" fillId="0" borderId="13" xfId="0" applyFont="1" applyFill="1" applyBorder="1" applyAlignment="1">
      <alignment horizontal="center" vertical="center"/>
    </xf>
    <xf numFmtId="0" fontId="2" fillId="0" borderId="13" xfId="0" applyFont="1" applyFill="1" applyBorder="1" applyAlignment="1">
      <alignment horizontal="right" vertical="center"/>
    </xf>
    <xf numFmtId="0" fontId="4" fillId="0" borderId="9" xfId="0" applyFont="1" applyFill="1" applyBorder="1" applyAlignment="1">
      <alignment horizontal="center" vertical="center"/>
    </xf>
    <xf numFmtId="0" fontId="0" fillId="0" borderId="14" xfId="0" applyFont="1" applyFill="1" applyBorder="1" applyAlignment="1">
      <alignment horizontal="center" vertical="center"/>
    </xf>
    <xf numFmtId="176" fontId="7" fillId="0" borderId="14" xfId="0" applyNumberFormat="1" applyFont="1" applyFill="1" applyBorder="1" applyAlignment="1">
      <alignment horizontal="center" vertical="center"/>
    </xf>
    <xf numFmtId="0" fontId="0" fillId="0" borderId="9" xfId="0" applyFont="1" applyFill="1" applyBorder="1" applyAlignment="1">
      <alignment horizontal="center" vertical="center"/>
    </xf>
    <xf numFmtId="176" fontId="7" fillId="0" borderId="9" xfId="0" applyNumberFormat="1" applyFont="1" applyFill="1" applyBorder="1" applyAlignment="1">
      <alignment horizontal="center" vertical="center"/>
    </xf>
    <xf numFmtId="0" fontId="8" fillId="0" borderId="0" xfId="0" applyFont="1" applyFill="1" applyBorder="1" applyAlignment="1">
      <alignment horizontal="center" vertical="center"/>
    </xf>
    <xf numFmtId="0" fontId="8" fillId="0" borderId="0" xfId="65" applyFont="1">
      <alignment vertical="center"/>
      <protection/>
    </xf>
    <xf numFmtId="0" fontId="9" fillId="0" borderId="0" xfId="65" applyFont="1">
      <alignment vertical="center"/>
      <protection/>
    </xf>
    <xf numFmtId="0" fontId="10" fillId="0" borderId="0" xfId="65" applyFont="1" applyAlignment="1">
      <alignment horizontal="center" vertical="center"/>
      <protection/>
    </xf>
    <xf numFmtId="0" fontId="11" fillId="0" borderId="0" xfId="65" applyFont="1">
      <alignment vertical="center"/>
      <protection/>
    </xf>
    <xf numFmtId="0" fontId="9" fillId="0" borderId="0" xfId="65" applyFont="1" applyAlignment="1">
      <alignment horizontal="center" vertical="center"/>
      <protection/>
    </xf>
    <xf numFmtId="0" fontId="8" fillId="0" borderId="0" xfId="0" applyFont="1" applyFill="1" applyAlignment="1">
      <alignment/>
    </xf>
    <xf numFmtId="0" fontId="2" fillId="0" borderId="0" xfId="65" applyFont="1">
      <alignment vertical="center"/>
      <protection/>
    </xf>
    <xf numFmtId="176" fontId="3" fillId="0" borderId="0" xfId="0" applyNumberFormat="1" applyFont="1" applyFill="1" applyBorder="1" applyAlignment="1">
      <alignment horizontal="center" vertical="center" wrapText="1"/>
    </xf>
    <xf numFmtId="176" fontId="12" fillId="0" borderId="0" xfId="0" applyNumberFormat="1" applyFont="1" applyFill="1" applyAlignment="1">
      <alignment horizontal="center" vertical="center" wrapText="1"/>
    </xf>
    <xf numFmtId="176" fontId="2" fillId="0" borderId="0" xfId="0" applyNumberFormat="1" applyFont="1" applyFill="1" applyBorder="1" applyAlignment="1">
      <alignment horizontal="right" vertical="center" wrapText="1"/>
    </xf>
    <xf numFmtId="176" fontId="4" fillId="0" borderId="15" xfId="0" applyNumberFormat="1" applyFont="1" applyFill="1" applyBorder="1" applyAlignment="1">
      <alignment horizontal="center" vertical="center" wrapText="1"/>
    </xf>
    <xf numFmtId="176" fontId="4" fillId="0" borderId="16" xfId="0" applyNumberFormat="1" applyFont="1" applyFill="1" applyBorder="1" applyAlignment="1">
      <alignment horizontal="center" vertical="center" wrapText="1"/>
    </xf>
    <xf numFmtId="176" fontId="4" fillId="0" borderId="9" xfId="0" applyNumberFormat="1" applyFont="1" applyFill="1" applyBorder="1" applyAlignment="1">
      <alignment horizontal="left" vertical="center" wrapText="1"/>
    </xf>
    <xf numFmtId="176" fontId="0" fillId="0" borderId="9" xfId="0" applyNumberFormat="1" applyFont="1" applyFill="1" applyBorder="1" applyAlignment="1">
      <alignment horizontal="center" vertical="center" wrapText="1"/>
    </xf>
    <xf numFmtId="176" fontId="0" fillId="0" borderId="9" xfId="0" applyNumberFormat="1" applyFont="1" applyFill="1" applyBorder="1" applyAlignment="1">
      <alignment horizontal="left" vertical="center" wrapText="1"/>
    </xf>
    <xf numFmtId="0" fontId="11" fillId="0" borderId="9" xfId="65" applyFont="1" applyBorder="1">
      <alignment vertical="center"/>
      <protection/>
    </xf>
    <xf numFmtId="0" fontId="11" fillId="0" borderId="0" xfId="65" applyFont="1" applyAlignment="1">
      <alignment horizontal="center" vertical="center"/>
      <protection/>
    </xf>
    <xf numFmtId="0" fontId="0" fillId="0" borderId="0" xfId="65">
      <alignment vertical="center"/>
      <protection/>
    </xf>
    <xf numFmtId="0" fontId="0" fillId="0" borderId="0" xfId="65" applyFont="1">
      <alignment vertical="center"/>
      <protection/>
    </xf>
    <xf numFmtId="0" fontId="0" fillId="0" borderId="0" xfId="65" applyAlignment="1">
      <alignment horizontal="center" vertical="center"/>
      <protection/>
    </xf>
    <xf numFmtId="0" fontId="3" fillId="0" borderId="0" xfId="65" applyFont="1" applyBorder="1" applyAlignment="1">
      <alignment horizontal="center" vertical="center"/>
      <protection/>
    </xf>
    <xf numFmtId="0" fontId="76" fillId="0" borderId="0" xfId="65" applyFont="1" applyBorder="1" applyAlignment="1">
      <alignment horizontal="center" vertical="center"/>
      <protection/>
    </xf>
    <xf numFmtId="0" fontId="77" fillId="0" borderId="0" xfId="65" applyFont="1" applyBorder="1" applyAlignment="1">
      <alignment horizontal="right" vertical="center"/>
      <protection/>
    </xf>
    <xf numFmtId="176" fontId="4" fillId="0" borderId="9" xfId="0" applyNumberFormat="1" applyFont="1" applyFill="1" applyBorder="1" applyAlignment="1">
      <alignment horizontal="center" vertical="center" wrapText="1"/>
    </xf>
    <xf numFmtId="0" fontId="2" fillId="0" borderId="0" xfId="65" applyFont="1" applyAlignment="1">
      <alignment horizontal="center" vertical="center"/>
      <protection/>
    </xf>
    <xf numFmtId="0" fontId="0" fillId="0" borderId="0" xfId="65" applyFont="1" applyAlignment="1">
      <alignment horizontal="center" vertical="center"/>
      <protection/>
    </xf>
    <xf numFmtId="0" fontId="8" fillId="0" borderId="0" xfId="0" applyFont="1" applyFill="1" applyBorder="1" applyAlignment="1">
      <alignment vertical="center" wrapText="1"/>
    </xf>
    <xf numFmtId="176" fontId="8" fillId="0" borderId="0" xfId="0" applyNumberFormat="1" applyFont="1" applyFill="1" applyBorder="1" applyAlignment="1">
      <alignment vertical="center" wrapText="1"/>
    </xf>
    <xf numFmtId="0" fontId="8" fillId="0" borderId="0" xfId="0" applyFont="1" applyFill="1" applyBorder="1" applyAlignment="1">
      <alignment horizontal="left" vertical="center" wrapText="1"/>
    </xf>
    <xf numFmtId="0" fontId="2" fillId="0" borderId="0" xfId="0" applyFont="1" applyFill="1" applyBorder="1" applyAlignment="1">
      <alignment horizontal="justify" vertical="center" wrapText="1"/>
    </xf>
    <xf numFmtId="176" fontId="0" fillId="0" borderId="0" xfId="0" applyNumberFormat="1" applyFont="1" applyFill="1" applyBorder="1" applyAlignment="1">
      <alignment vertical="center" wrapText="1"/>
    </xf>
    <xf numFmtId="0" fontId="3" fillId="0" borderId="0" xfId="0" applyFont="1" applyFill="1" applyBorder="1" applyAlignment="1">
      <alignment horizontal="center" vertical="center" wrapText="1"/>
    </xf>
    <xf numFmtId="176" fontId="13" fillId="0" borderId="0" xfId="0" applyNumberFormat="1" applyFont="1" applyFill="1" applyBorder="1" applyAlignment="1">
      <alignment horizontal="center" vertical="center" wrapText="1"/>
    </xf>
    <xf numFmtId="176" fontId="2" fillId="0" borderId="13" xfId="15" applyNumberFormat="1" applyFont="1" applyBorder="1" applyAlignment="1">
      <alignment vertical="center" wrapText="1"/>
    </xf>
    <xf numFmtId="176" fontId="2" fillId="0" borderId="13" xfId="15" applyNumberFormat="1" applyFont="1" applyBorder="1" applyAlignment="1">
      <alignment horizontal="right" vertical="center" wrapText="1"/>
    </xf>
    <xf numFmtId="0" fontId="4" fillId="0" borderId="9" xfId="0" applyFont="1" applyFill="1" applyBorder="1" applyAlignment="1">
      <alignment horizontal="left" vertical="center" wrapText="1"/>
    </xf>
    <xf numFmtId="0" fontId="0" fillId="0" borderId="9" xfId="0" applyFont="1" applyFill="1" applyBorder="1" applyAlignment="1">
      <alignment horizontal="left" vertical="center" wrapText="1"/>
    </xf>
    <xf numFmtId="0" fontId="0" fillId="0" borderId="9" xfId="0" applyFont="1" applyFill="1" applyBorder="1" applyAlignment="1">
      <alignment vertical="center" wrapText="1"/>
    </xf>
    <xf numFmtId="0" fontId="14" fillId="0" borderId="0" xfId="0" applyFont="1" applyFill="1" applyBorder="1" applyAlignment="1">
      <alignment horizontal="center" vertical="center" wrapText="1"/>
    </xf>
    <xf numFmtId="0" fontId="9" fillId="0" borderId="0" xfId="0" applyFont="1" applyFill="1" applyBorder="1" applyAlignment="1">
      <alignment horizontal="center" vertical="center" wrapText="1"/>
    </xf>
    <xf numFmtId="176" fontId="14" fillId="0" borderId="0" xfId="0" applyNumberFormat="1" applyFont="1" applyFill="1" applyBorder="1" applyAlignment="1">
      <alignment horizontal="center" vertical="center" wrapText="1"/>
    </xf>
    <xf numFmtId="0" fontId="15" fillId="0" borderId="0" xfId="0" applyFont="1" applyFill="1" applyBorder="1" applyAlignment="1">
      <alignment horizontal="center" vertical="center" wrapText="1"/>
    </xf>
    <xf numFmtId="176" fontId="2" fillId="0" borderId="13" xfId="0" applyNumberFormat="1" applyFont="1" applyFill="1" applyBorder="1" applyAlignment="1">
      <alignment vertical="center" wrapText="1"/>
    </xf>
    <xf numFmtId="176" fontId="2" fillId="0" borderId="13" xfId="0" applyNumberFormat="1" applyFont="1" applyFill="1" applyBorder="1" applyAlignment="1">
      <alignment horizontal="right" vertical="center" wrapText="1"/>
    </xf>
    <xf numFmtId="176" fontId="9" fillId="0" borderId="0" xfId="0" applyNumberFormat="1" applyFont="1" applyFill="1" applyBorder="1" applyAlignment="1">
      <alignment horizontal="center" vertical="center" wrapText="1"/>
    </xf>
    <xf numFmtId="0" fontId="14" fillId="0" borderId="0" xfId="0" applyFont="1" applyFill="1" applyBorder="1" applyAlignment="1">
      <alignment vertical="center" wrapText="1"/>
    </xf>
    <xf numFmtId="0" fontId="9" fillId="0" borderId="0" xfId="0" applyFont="1" applyFill="1" applyBorder="1" applyAlignment="1">
      <alignment vertical="center" wrapText="1"/>
    </xf>
    <xf numFmtId="0" fontId="0" fillId="0" borderId="0" xfId="0" applyFont="1" applyFill="1" applyBorder="1" applyAlignment="1">
      <alignment vertical="center" wrapText="1"/>
    </xf>
    <xf numFmtId="176" fontId="14" fillId="0" borderId="0" xfId="0" applyNumberFormat="1" applyFont="1" applyFill="1" applyBorder="1" applyAlignment="1">
      <alignment vertical="center" wrapText="1"/>
    </xf>
    <xf numFmtId="0" fontId="11" fillId="0" borderId="0" xfId="0" applyFont="1" applyFill="1" applyBorder="1" applyAlignment="1">
      <alignment horizontal="left" vertical="center" wrapText="1"/>
    </xf>
    <xf numFmtId="176" fontId="16" fillId="0" borderId="0" xfId="0" applyNumberFormat="1" applyFont="1" applyFill="1" applyBorder="1" applyAlignment="1">
      <alignment vertical="center" wrapText="1"/>
    </xf>
    <xf numFmtId="176" fontId="16" fillId="0" borderId="0" xfId="0" applyNumberFormat="1" applyFont="1" applyFill="1" applyBorder="1" applyAlignment="1">
      <alignment horizontal="center" vertical="center" wrapText="1"/>
    </xf>
    <xf numFmtId="0" fontId="17" fillId="0" borderId="0" xfId="0" applyFont="1" applyFill="1" applyBorder="1" applyAlignment="1">
      <alignment horizontal="left" vertical="center" wrapText="1"/>
    </xf>
    <xf numFmtId="176" fontId="2" fillId="0" borderId="0" xfId="0" applyNumberFormat="1" applyFont="1" applyFill="1" applyBorder="1" applyAlignment="1">
      <alignment vertical="center" wrapText="1"/>
    </xf>
    <xf numFmtId="176" fontId="2" fillId="0" borderId="0" xfId="0" applyNumberFormat="1" applyFont="1" applyFill="1" applyBorder="1" applyAlignment="1">
      <alignment horizontal="right" vertical="center" wrapText="1"/>
    </xf>
    <xf numFmtId="0" fontId="4" fillId="0" borderId="9" xfId="0" applyFont="1" applyFill="1" applyBorder="1" applyAlignment="1">
      <alignment vertical="center" wrapText="1"/>
    </xf>
    <xf numFmtId="176" fontId="9" fillId="0" borderId="0" xfId="0" applyNumberFormat="1" applyFont="1" applyFill="1" applyBorder="1" applyAlignment="1">
      <alignment vertical="center" wrapText="1"/>
    </xf>
    <xf numFmtId="0" fontId="11" fillId="0" borderId="0" xfId="0" applyFont="1" applyFill="1" applyAlignment="1">
      <alignment vertical="center"/>
    </xf>
    <xf numFmtId="176" fontId="11" fillId="0" borderId="0" xfId="0" applyNumberFormat="1" applyFont="1" applyFill="1" applyAlignment="1">
      <alignment horizontal="left" vertical="center" wrapText="1"/>
    </xf>
    <xf numFmtId="176" fontId="11" fillId="0" borderId="0" xfId="0" applyNumberFormat="1" applyFont="1" applyFill="1" applyBorder="1" applyAlignment="1">
      <alignment horizontal="left" vertical="center" wrapText="1"/>
    </xf>
    <xf numFmtId="176" fontId="9" fillId="0" borderId="0" xfId="0" applyNumberFormat="1" applyFont="1" applyFill="1" applyAlignment="1">
      <alignment horizontal="left" vertical="center" wrapText="1"/>
    </xf>
    <xf numFmtId="176" fontId="9" fillId="0" borderId="0" xfId="0" applyNumberFormat="1" applyFont="1" applyFill="1" applyAlignment="1">
      <alignment horizontal="center" vertical="center" wrapText="1"/>
    </xf>
    <xf numFmtId="176" fontId="18" fillId="0" borderId="0" xfId="0" applyNumberFormat="1" applyFont="1" applyFill="1" applyAlignment="1">
      <alignment horizontal="left" vertical="center" wrapText="1"/>
    </xf>
    <xf numFmtId="176" fontId="2" fillId="0" borderId="0" xfId="0" applyNumberFormat="1" applyFont="1" applyFill="1" applyAlignment="1">
      <alignment horizontal="left" vertical="center" wrapText="1"/>
    </xf>
    <xf numFmtId="176" fontId="12" fillId="0" borderId="0" xfId="0" applyNumberFormat="1" applyFont="1" applyFill="1" applyBorder="1" applyAlignment="1">
      <alignment horizontal="center" vertical="center" wrapText="1"/>
    </xf>
    <xf numFmtId="176" fontId="11" fillId="0" borderId="0" xfId="0" applyNumberFormat="1" applyFont="1" applyFill="1" applyAlignment="1">
      <alignment horizontal="center" vertical="center" wrapText="1"/>
    </xf>
    <xf numFmtId="176" fontId="19" fillId="0" borderId="0" xfId="0" applyNumberFormat="1" applyFont="1" applyFill="1" applyAlignment="1">
      <alignment horizontal="left" vertical="center" wrapText="1"/>
    </xf>
    <xf numFmtId="177" fontId="4" fillId="0" borderId="9" xfId="0" applyNumberFormat="1" applyFont="1" applyFill="1" applyBorder="1" applyAlignment="1">
      <alignment horizontal="center" vertical="center" wrapText="1"/>
    </xf>
    <xf numFmtId="177" fontId="4" fillId="0" borderId="9" xfId="0" applyNumberFormat="1" applyFont="1" applyFill="1" applyBorder="1" applyAlignment="1">
      <alignment horizontal="center" vertical="center"/>
    </xf>
    <xf numFmtId="176" fontId="4" fillId="0" borderId="9" xfId="0" applyNumberFormat="1" applyFont="1" applyFill="1" applyBorder="1" applyAlignment="1">
      <alignment horizontal="center" vertical="center" wrapText="1"/>
    </xf>
    <xf numFmtId="176" fontId="4" fillId="0" borderId="9" xfId="0" applyNumberFormat="1" applyFont="1" applyFill="1" applyBorder="1" applyAlignment="1">
      <alignment horizontal="left" vertical="center" wrapText="1"/>
    </xf>
    <xf numFmtId="176" fontId="0" fillId="0" borderId="9" xfId="0" applyNumberFormat="1" applyFont="1" applyFill="1" applyBorder="1" applyAlignment="1">
      <alignment horizontal="center" vertical="center" wrapText="1"/>
    </xf>
    <xf numFmtId="176" fontId="0" fillId="0" borderId="9" xfId="0" applyNumberFormat="1" applyFont="1" applyFill="1" applyBorder="1" applyAlignment="1">
      <alignment horizontal="left" vertical="center" wrapText="1"/>
    </xf>
    <xf numFmtId="176" fontId="78" fillId="0" borderId="9" xfId="0" applyNumberFormat="1" applyFont="1" applyFill="1" applyBorder="1" applyAlignment="1">
      <alignment horizontal="left" vertical="center" wrapText="1"/>
    </xf>
    <xf numFmtId="176" fontId="18" fillId="0" borderId="9" xfId="0" applyNumberFormat="1" applyFont="1" applyFill="1" applyBorder="1" applyAlignment="1">
      <alignment horizontal="left" vertical="center" wrapText="1"/>
    </xf>
    <xf numFmtId="176" fontId="2" fillId="0" borderId="0" xfId="0" applyNumberFormat="1" applyFont="1" applyFill="1" applyAlignment="1">
      <alignment horizontal="right" vertical="center" wrapText="1"/>
    </xf>
    <xf numFmtId="176" fontId="11" fillId="0" borderId="0" xfId="0" applyNumberFormat="1" applyFont="1" applyFill="1" applyAlignment="1" applyProtection="1">
      <alignment horizontal="left" vertical="center" wrapText="1"/>
      <protection locked="0"/>
    </xf>
    <xf numFmtId="176" fontId="11" fillId="0" borderId="9" xfId="0" applyNumberFormat="1" applyFont="1" applyFill="1" applyBorder="1" applyAlignment="1">
      <alignment horizontal="center" vertical="center" wrapText="1"/>
    </xf>
    <xf numFmtId="176" fontId="19" fillId="0" borderId="9" xfId="0" applyNumberFormat="1" applyFont="1" applyFill="1" applyBorder="1" applyAlignment="1">
      <alignment horizontal="left" vertical="center" wrapText="1"/>
    </xf>
    <xf numFmtId="176" fontId="21" fillId="0" borderId="9" xfId="0" applyNumberFormat="1" applyFont="1" applyFill="1" applyBorder="1" applyAlignment="1">
      <alignment horizontal="center" vertical="center" wrapText="1"/>
    </xf>
    <xf numFmtId="176" fontId="21" fillId="0" borderId="0" xfId="0" applyNumberFormat="1" applyFont="1" applyFill="1" applyAlignment="1">
      <alignment horizontal="center" vertical="center" wrapText="1"/>
    </xf>
    <xf numFmtId="176" fontId="22" fillId="0" borderId="9" xfId="0" applyNumberFormat="1" applyFont="1" applyFill="1" applyBorder="1" applyAlignment="1">
      <alignment horizontal="left" vertical="center" wrapText="1"/>
    </xf>
    <xf numFmtId="176" fontId="22" fillId="0" borderId="0" xfId="0" applyNumberFormat="1" applyFont="1" applyFill="1" applyAlignment="1">
      <alignment horizontal="left" vertical="center" wrapText="1"/>
    </xf>
    <xf numFmtId="0" fontId="56" fillId="0" borderId="0" xfId="0" applyFont="1" applyFill="1" applyBorder="1" applyAlignment="1">
      <alignment vertical="center"/>
    </xf>
    <xf numFmtId="0" fontId="56" fillId="0" borderId="0" xfId="0" applyFont="1" applyFill="1" applyBorder="1" applyAlignment="1">
      <alignment horizontal="left" vertical="center" wrapText="1"/>
    </xf>
    <xf numFmtId="176" fontId="56" fillId="0" borderId="0" xfId="0" applyNumberFormat="1" applyFont="1" applyFill="1" applyBorder="1" applyAlignment="1">
      <alignment vertical="center" wrapText="1"/>
    </xf>
    <xf numFmtId="176" fontId="56" fillId="0" borderId="0" xfId="0" applyNumberFormat="1" applyFont="1" applyFill="1" applyBorder="1" applyAlignment="1">
      <alignment horizontal="center" vertical="center" wrapText="1"/>
    </xf>
    <xf numFmtId="0" fontId="56" fillId="0" borderId="0" xfId="0" applyFont="1" applyFill="1" applyBorder="1" applyAlignment="1">
      <alignment vertical="center" wrapText="1"/>
    </xf>
    <xf numFmtId="0" fontId="8" fillId="0" borderId="0" xfId="0" applyFont="1" applyFill="1" applyBorder="1" applyAlignment="1">
      <alignment vertical="center"/>
    </xf>
    <xf numFmtId="0" fontId="24" fillId="0" borderId="0" xfId="0" applyFont="1" applyFill="1" applyAlignment="1">
      <alignment horizontal="center" vertical="center"/>
    </xf>
    <xf numFmtId="0" fontId="24" fillId="0" borderId="0" xfId="0" applyFont="1" applyFill="1" applyAlignment="1">
      <alignment horizontal="left" vertical="center"/>
    </xf>
    <xf numFmtId="0" fontId="56" fillId="0" borderId="0" xfId="0" applyFont="1" applyFill="1" applyBorder="1" applyAlignment="1">
      <alignment horizontal="left" vertical="center" wrapText="1"/>
    </xf>
    <xf numFmtId="178" fontId="56" fillId="0" borderId="0" xfId="0" applyNumberFormat="1" applyFont="1" applyFill="1" applyAlignment="1">
      <alignment horizontal="center" vertical="center" wrapText="1"/>
    </xf>
    <xf numFmtId="0" fontId="56" fillId="0" borderId="0" xfId="0" applyFont="1" applyFill="1" applyBorder="1" applyAlignment="1">
      <alignment horizontal="right" vertical="center" wrapText="1"/>
    </xf>
    <xf numFmtId="0" fontId="25" fillId="0" borderId="9" xfId="0" applyFont="1" applyFill="1" applyBorder="1" applyAlignment="1">
      <alignment horizontal="center" vertical="center" wrapText="1"/>
    </xf>
    <xf numFmtId="176" fontId="25" fillId="0" borderId="9" xfId="0" applyNumberFormat="1" applyFont="1" applyFill="1" applyBorder="1" applyAlignment="1">
      <alignment horizontal="center" vertical="center" wrapText="1"/>
    </xf>
    <xf numFmtId="176" fontId="73" fillId="0" borderId="9" xfId="0" applyNumberFormat="1" applyFont="1" applyFill="1" applyBorder="1" applyAlignment="1">
      <alignment horizontal="center" vertical="center" wrapText="1"/>
    </xf>
    <xf numFmtId="177" fontId="73" fillId="0" borderId="9" xfId="0" applyNumberFormat="1" applyFont="1" applyFill="1" applyBorder="1" applyAlignment="1">
      <alignment horizontal="center" vertical="center" wrapText="1"/>
    </xf>
    <xf numFmtId="49" fontId="8" fillId="0" borderId="9" xfId="66" applyNumberFormat="1" applyFont="1" applyFill="1" applyBorder="1" applyAlignment="1">
      <alignment horizontal="left" vertical="center"/>
      <protection/>
    </xf>
    <xf numFmtId="177" fontId="25" fillId="0" borderId="9" xfId="66" applyNumberFormat="1" applyFont="1" applyFill="1" applyBorder="1" applyAlignment="1">
      <alignment horizontal="center" vertical="center" wrapText="1"/>
      <protection/>
    </xf>
    <xf numFmtId="176" fontId="25" fillId="0" borderId="9" xfId="66" applyNumberFormat="1" applyFont="1" applyFill="1" applyBorder="1" applyAlignment="1">
      <alignment horizontal="center" vertical="center" wrapText="1"/>
      <protection/>
    </xf>
    <xf numFmtId="177" fontId="56" fillId="0" borderId="9" xfId="0" applyNumberFormat="1" applyFont="1" applyFill="1" applyBorder="1" applyAlignment="1">
      <alignment horizontal="center" vertical="center" wrapText="1"/>
    </xf>
    <xf numFmtId="10" fontId="56" fillId="0" borderId="9" xfId="0" applyNumberFormat="1" applyFont="1" applyFill="1" applyBorder="1" applyAlignment="1">
      <alignment horizontal="center" vertical="center" wrapText="1"/>
    </xf>
    <xf numFmtId="49" fontId="79" fillId="0" borderId="9" xfId="66" applyNumberFormat="1" applyFont="1" applyFill="1" applyBorder="1" applyAlignment="1">
      <alignment horizontal="left" vertical="center"/>
      <protection/>
    </xf>
    <xf numFmtId="177" fontId="79" fillId="0" borderId="9" xfId="66" applyNumberFormat="1" applyFont="1" applyFill="1" applyBorder="1" applyAlignment="1">
      <alignment horizontal="left" vertical="center" wrapText="1"/>
      <protection/>
    </xf>
    <xf numFmtId="176" fontId="79" fillId="0" borderId="9" xfId="0" applyNumberFormat="1" applyFont="1" applyFill="1" applyBorder="1" applyAlignment="1">
      <alignment horizontal="center" vertical="center" wrapText="1"/>
    </xf>
    <xf numFmtId="177" fontId="8" fillId="0" borderId="9" xfId="66" applyNumberFormat="1" applyFont="1" applyFill="1" applyBorder="1" applyAlignment="1">
      <alignment horizontal="left" vertical="center" wrapText="1"/>
      <protection/>
    </xf>
    <xf numFmtId="176" fontId="8" fillId="0" borderId="9" xfId="66" applyNumberFormat="1" applyFont="1" applyFill="1" applyBorder="1" applyAlignment="1">
      <alignment horizontal="center" vertical="center" wrapText="1"/>
      <protection/>
    </xf>
    <xf numFmtId="176" fontId="8" fillId="0" borderId="9" xfId="0" applyNumberFormat="1" applyFont="1" applyFill="1" applyBorder="1" applyAlignment="1">
      <alignment horizontal="center" vertical="center" wrapText="1"/>
    </xf>
    <xf numFmtId="0" fontId="56" fillId="0" borderId="9" xfId="0" applyFont="1" applyFill="1" applyBorder="1" applyAlignment="1">
      <alignment horizontal="center" vertical="center" wrapText="1"/>
    </xf>
    <xf numFmtId="177" fontId="8" fillId="0" borderId="9" xfId="66" applyNumberFormat="1" applyFont="1" applyFill="1" applyBorder="1" applyAlignment="1">
      <alignment horizontal="left" vertical="center" wrapText="1"/>
      <protection/>
    </xf>
    <xf numFmtId="176" fontId="8" fillId="0" borderId="9" xfId="66" applyNumberFormat="1" applyFont="1" applyFill="1" applyBorder="1" applyAlignment="1">
      <alignment horizontal="center" vertical="center" wrapText="1"/>
      <protection/>
    </xf>
    <xf numFmtId="176" fontId="56" fillId="0" borderId="9" xfId="0" applyNumberFormat="1" applyFont="1" applyFill="1" applyBorder="1" applyAlignment="1">
      <alignment horizontal="center" vertical="center"/>
    </xf>
    <xf numFmtId="49" fontId="8" fillId="0" borderId="9" xfId="66" applyNumberFormat="1" applyFont="1" applyFill="1" applyBorder="1" applyAlignment="1">
      <alignment horizontal="left" vertical="center" wrapText="1"/>
      <protection/>
    </xf>
    <xf numFmtId="176" fontId="79" fillId="0" borderId="9" xfId="66" applyNumberFormat="1" applyFont="1" applyFill="1" applyBorder="1" applyAlignment="1">
      <alignment horizontal="center" vertical="center" wrapText="1"/>
      <protection/>
    </xf>
    <xf numFmtId="0" fontId="64" fillId="0" borderId="9" xfId="0" applyFont="1" applyFill="1" applyBorder="1" applyAlignment="1">
      <alignment horizontal="center" vertical="center" wrapText="1"/>
    </xf>
    <xf numFmtId="49" fontId="8" fillId="0" borderId="9" xfId="66" applyNumberFormat="1" applyFont="1" applyFill="1" applyBorder="1" applyAlignment="1">
      <alignment horizontal="left" vertical="center" wrapText="1"/>
      <protection/>
    </xf>
    <xf numFmtId="0" fontId="79" fillId="0" borderId="9" xfId="66" applyNumberFormat="1" applyFont="1" applyFill="1" applyBorder="1" applyAlignment="1">
      <alignment horizontal="left" vertical="center"/>
      <protection/>
    </xf>
    <xf numFmtId="49" fontId="8" fillId="0" borderId="9" xfId="66" applyNumberFormat="1" applyFont="1" applyFill="1" applyBorder="1" applyAlignment="1">
      <alignment horizontal="left" vertical="center"/>
      <protection/>
    </xf>
    <xf numFmtId="177" fontId="25" fillId="0" borderId="9" xfId="66" applyNumberFormat="1" applyFont="1" applyFill="1" applyBorder="1" applyAlignment="1">
      <alignment horizontal="center" vertical="center" wrapText="1"/>
      <protection/>
    </xf>
    <xf numFmtId="176" fontId="25" fillId="0" borderId="9" xfId="66" applyNumberFormat="1" applyFont="1" applyFill="1" applyBorder="1" applyAlignment="1">
      <alignment horizontal="center" vertical="center" wrapText="1"/>
      <protection/>
    </xf>
    <xf numFmtId="0" fontId="8" fillId="0" borderId="9" xfId="66" applyFont="1" applyFill="1" applyBorder="1" applyAlignment="1">
      <alignment horizontal="left" vertical="center"/>
      <protection/>
    </xf>
    <xf numFmtId="0" fontId="8" fillId="0" borderId="9" xfId="66" applyFont="1" applyFill="1" applyBorder="1" applyAlignment="1">
      <alignment vertical="center" wrapText="1"/>
      <protection/>
    </xf>
    <xf numFmtId="0" fontId="9" fillId="0" borderId="0" xfId="0" applyFont="1" applyFill="1" applyBorder="1" applyAlignment="1">
      <alignment vertical="center"/>
    </xf>
    <xf numFmtId="0" fontId="14" fillId="0" borderId="0" xfId="0" applyFont="1" applyFill="1" applyBorder="1" applyAlignment="1">
      <alignment vertical="center"/>
    </xf>
    <xf numFmtId="0" fontId="11" fillId="0" borderId="0" xfId="0" applyFont="1" applyFill="1" applyBorder="1" applyAlignment="1">
      <alignment vertical="center"/>
    </xf>
    <xf numFmtId="0" fontId="9" fillId="0" borderId="0" xfId="0" applyFont="1" applyFill="1" applyBorder="1" applyAlignment="1">
      <alignment horizontal="center" vertical="center"/>
    </xf>
    <xf numFmtId="0" fontId="0" fillId="0" borderId="0" xfId="0" applyFont="1" applyFill="1" applyBorder="1" applyAlignment="1">
      <alignment vertical="center"/>
    </xf>
    <xf numFmtId="0" fontId="28" fillId="0" borderId="0" xfId="0" applyFont="1" applyFill="1" applyAlignment="1">
      <alignment horizontal="center" vertical="center" wrapText="1"/>
    </xf>
    <xf numFmtId="0" fontId="29" fillId="0" borderId="0" xfId="0" applyFont="1" applyFill="1" applyBorder="1" applyAlignment="1">
      <alignment vertical="center" wrapText="1"/>
    </xf>
    <xf numFmtId="0" fontId="20" fillId="0" borderId="0" xfId="0" applyFont="1" applyFill="1" applyBorder="1" applyAlignment="1">
      <alignment horizontal="center" vertical="center" wrapText="1"/>
    </xf>
    <xf numFmtId="0" fontId="30" fillId="0" borderId="9" xfId="0" applyFont="1" applyFill="1" applyBorder="1" applyAlignment="1">
      <alignment horizontal="center" vertical="center" wrapText="1"/>
    </xf>
    <xf numFmtId="176" fontId="73" fillId="0" borderId="15" xfId="0" applyNumberFormat="1" applyFont="1" applyFill="1" applyBorder="1" applyAlignment="1">
      <alignment horizontal="center" vertical="center" wrapText="1"/>
    </xf>
    <xf numFmtId="0" fontId="8" fillId="0" borderId="15" xfId="0" applyFont="1" applyFill="1" applyBorder="1" applyAlignment="1">
      <alignment horizontal="center" vertical="center"/>
    </xf>
    <xf numFmtId="0" fontId="31" fillId="0" borderId="9" xfId="0" applyFont="1" applyFill="1" applyBorder="1" applyAlignment="1">
      <alignment horizontal="center" vertical="center" wrapText="1"/>
    </xf>
    <xf numFmtId="176" fontId="73" fillId="0" borderId="16" xfId="0" applyNumberFormat="1" applyFont="1" applyFill="1" applyBorder="1" applyAlignment="1">
      <alignment horizontal="center" vertical="center" wrapText="1"/>
    </xf>
    <xf numFmtId="0" fontId="14" fillId="0" borderId="16" xfId="0" applyFont="1" applyFill="1" applyBorder="1" applyAlignment="1">
      <alignment horizontal="center" vertical="center"/>
    </xf>
    <xf numFmtId="0" fontId="80" fillId="0" borderId="9" xfId="0" applyFont="1" applyFill="1" applyBorder="1" applyAlignment="1">
      <alignment horizontal="center" vertical="center" wrapText="1"/>
    </xf>
    <xf numFmtId="0" fontId="14" fillId="0" borderId="9" xfId="0" applyFont="1" applyFill="1" applyBorder="1" applyAlignment="1">
      <alignment horizontal="center" vertical="center"/>
    </xf>
    <xf numFmtId="0" fontId="30" fillId="0" borderId="9" xfId="0" applyFont="1" applyFill="1" applyBorder="1" applyAlignment="1">
      <alignment horizontal="left" vertical="center" wrapText="1"/>
    </xf>
    <xf numFmtId="176" fontId="31" fillId="0" borderId="9" xfId="0" applyNumberFormat="1" applyFont="1" applyFill="1" applyBorder="1" applyAlignment="1">
      <alignment horizontal="center" vertical="center" wrapText="1"/>
    </xf>
    <xf numFmtId="176" fontId="81" fillId="0" borderId="9" xfId="0" applyNumberFormat="1" applyFont="1" applyFill="1" applyBorder="1" applyAlignment="1">
      <alignment horizontal="center" vertical="center" wrapText="1"/>
    </xf>
    <xf numFmtId="0" fontId="81" fillId="0" borderId="9" xfId="0" applyFont="1" applyFill="1" applyBorder="1" applyAlignment="1">
      <alignment horizontal="center" vertical="center" wrapText="1"/>
    </xf>
    <xf numFmtId="0" fontId="31" fillId="0" borderId="9" xfId="0" applyFont="1" applyFill="1" applyBorder="1" applyAlignment="1">
      <alignment horizontal="left" vertical="center" wrapText="1"/>
    </xf>
    <xf numFmtId="0" fontId="82" fillId="0" borderId="9" xfId="0" applyFont="1" applyFill="1" applyBorder="1" applyAlignment="1">
      <alignment horizontal="center" vertical="center"/>
    </xf>
    <xf numFmtId="0" fontId="18" fillId="0" borderId="9" xfId="0" applyFont="1" applyFill="1" applyBorder="1" applyAlignment="1">
      <alignment horizontal="left" vertical="center" wrapText="1"/>
    </xf>
    <xf numFmtId="176" fontId="18" fillId="0" borderId="9" xfId="0" applyNumberFormat="1" applyFont="1" applyFill="1" applyBorder="1" applyAlignment="1">
      <alignment horizontal="center" vertical="center" wrapText="1"/>
    </xf>
    <xf numFmtId="0" fontId="31" fillId="0" borderId="9" xfId="0" applyFont="1" applyFill="1" applyBorder="1" applyAlignment="1">
      <alignment vertical="center" wrapText="1"/>
    </xf>
    <xf numFmtId="0" fontId="83" fillId="0" borderId="9" xfId="0" applyFont="1" applyFill="1" applyBorder="1" applyAlignment="1">
      <alignment horizontal="left" vertical="center" wrapText="1"/>
    </xf>
    <xf numFmtId="176" fontId="0" fillId="0" borderId="9" xfId="0" applyNumberFormat="1" applyFont="1" applyFill="1" applyBorder="1" applyAlignment="1">
      <alignment horizontal="center" vertical="center"/>
    </xf>
    <xf numFmtId="0" fontId="78" fillId="0" borderId="9" xfId="0" applyFont="1" applyFill="1" applyBorder="1" applyAlignment="1">
      <alignment horizontal="left" vertical="center" wrapText="1"/>
    </xf>
    <xf numFmtId="0" fontId="8" fillId="0" borderId="9" xfId="0" applyFont="1" applyFill="1" applyBorder="1" applyAlignment="1">
      <alignment vertical="center"/>
    </xf>
    <xf numFmtId="177" fontId="4" fillId="0" borderId="9" xfId="0" applyNumberFormat="1" applyFont="1" applyFill="1" applyBorder="1" applyAlignment="1">
      <alignment vertical="center" wrapText="1"/>
    </xf>
    <xf numFmtId="177" fontId="0" fillId="0" borderId="9" xfId="0" applyNumberFormat="1" applyFont="1" applyFill="1" applyBorder="1" applyAlignment="1">
      <alignment vertical="center" wrapText="1"/>
    </xf>
    <xf numFmtId="0" fontId="14" fillId="0" borderId="9" xfId="0" applyFont="1" applyFill="1" applyBorder="1" applyAlignment="1">
      <alignment vertical="center"/>
    </xf>
    <xf numFmtId="0" fontId="84" fillId="0" borderId="9" xfId="0" applyFont="1" applyFill="1" applyBorder="1" applyAlignment="1">
      <alignment horizontal="left" vertical="center" wrapText="1"/>
    </xf>
    <xf numFmtId="0" fontId="85" fillId="0" borderId="9" xfId="0" applyFont="1" applyFill="1" applyBorder="1" applyAlignment="1">
      <alignment horizontal="center" vertical="center"/>
    </xf>
    <xf numFmtId="0" fontId="14" fillId="0" borderId="0" xfId="0" applyFont="1" applyFill="1" applyBorder="1" applyAlignment="1">
      <alignment horizontal="center" vertical="center"/>
    </xf>
    <xf numFmtId="0" fontId="11" fillId="0" borderId="0" xfId="0" applyFont="1" applyFill="1" applyBorder="1" applyAlignment="1">
      <alignment horizontal="center" vertical="center"/>
    </xf>
    <xf numFmtId="177" fontId="2" fillId="0" borderId="0" xfId="0" applyNumberFormat="1" applyFont="1" applyFill="1" applyBorder="1" applyAlignment="1">
      <alignment vertical="center" wrapText="1"/>
    </xf>
    <xf numFmtId="177" fontId="35" fillId="0" borderId="0" xfId="0" applyNumberFormat="1" applyFont="1" applyFill="1" applyBorder="1" applyAlignment="1">
      <alignment vertical="center" wrapText="1"/>
    </xf>
    <xf numFmtId="177" fontId="2" fillId="0" borderId="0" xfId="0" applyNumberFormat="1" applyFont="1" applyFill="1" applyBorder="1" applyAlignment="1">
      <alignment horizontal="center" vertical="center" wrapText="1"/>
    </xf>
    <xf numFmtId="177" fontId="2" fillId="0" borderId="0" xfId="0" applyNumberFormat="1" applyFont="1" applyFill="1" applyBorder="1" applyAlignment="1">
      <alignment vertical="center" wrapText="1"/>
    </xf>
    <xf numFmtId="177" fontId="3" fillId="0" borderId="0" xfId="0" applyNumberFormat="1" applyFont="1" applyFill="1" applyAlignment="1">
      <alignment horizontal="center" vertical="center" wrapText="1"/>
    </xf>
    <xf numFmtId="177" fontId="2" fillId="0" borderId="0" xfId="0" applyNumberFormat="1" applyFont="1" applyFill="1" applyAlignment="1">
      <alignment horizontal="right" vertical="center" wrapText="1"/>
    </xf>
    <xf numFmtId="177" fontId="4" fillId="0" borderId="10" xfId="0" applyNumberFormat="1" applyFont="1" applyFill="1" applyBorder="1" applyAlignment="1" applyProtection="1">
      <alignment horizontal="center" vertical="center" wrapText="1"/>
      <protection/>
    </xf>
    <xf numFmtId="177" fontId="4" fillId="0" borderId="11" xfId="0" applyNumberFormat="1" applyFont="1" applyFill="1" applyBorder="1" applyAlignment="1" applyProtection="1">
      <alignment horizontal="center" vertical="center" wrapText="1"/>
      <protection/>
    </xf>
    <xf numFmtId="177" fontId="4" fillId="0" borderId="12" xfId="0" applyNumberFormat="1" applyFont="1" applyFill="1" applyBorder="1" applyAlignment="1" applyProtection="1">
      <alignment horizontal="center" vertical="center" wrapText="1"/>
      <protection/>
    </xf>
    <xf numFmtId="177" fontId="4" fillId="0" borderId="9" xfId="0" applyNumberFormat="1" applyFont="1" applyFill="1" applyBorder="1" applyAlignment="1">
      <alignment horizontal="left" vertical="center" wrapText="1"/>
    </xf>
    <xf numFmtId="176" fontId="4" fillId="0" borderId="9" xfId="0" applyNumberFormat="1" applyFont="1" applyFill="1" applyBorder="1" applyAlignment="1">
      <alignment horizontal="center" vertical="center" wrapText="1"/>
    </xf>
    <xf numFmtId="176" fontId="0" fillId="0" borderId="9" xfId="0" applyNumberFormat="1" applyFont="1" applyFill="1" applyBorder="1" applyAlignment="1">
      <alignment horizontal="center" vertical="center" wrapText="1"/>
    </xf>
    <xf numFmtId="0" fontId="4" fillId="0" borderId="9" xfId="0" applyNumberFormat="1" applyFont="1" applyFill="1" applyBorder="1" applyAlignment="1">
      <alignment horizontal="center" vertical="center" wrapText="1"/>
    </xf>
    <xf numFmtId="177" fontId="0" fillId="0" borderId="9" xfId="0" applyNumberFormat="1" applyFont="1" applyFill="1" applyBorder="1" applyAlignment="1">
      <alignment vertical="center" wrapText="1"/>
    </xf>
    <xf numFmtId="177" fontId="35" fillId="0" borderId="9" xfId="0" applyNumberFormat="1" applyFont="1" applyFill="1" applyBorder="1" applyAlignment="1">
      <alignment vertical="center" wrapText="1"/>
    </xf>
    <xf numFmtId="176" fontId="86" fillId="0" borderId="9" xfId="0" applyNumberFormat="1" applyFont="1" applyFill="1" applyBorder="1" applyAlignment="1">
      <alignment horizontal="center" vertical="center" wrapText="1"/>
    </xf>
    <xf numFmtId="176" fontId="86" fillId="0" borderId="9" xfId="0" applyNumberFormat="1" applyFont="1" applyFill="1" applyBorder="1" applyAlignment="1">
      <alignment horizontal="center" vertical="center" wrapText="1"/>
    </xf>
    <xf numFmtId="177" fontId="2" fillId="0" borderId="9" xfId="0" applyNumberFormat="1" applyFont="1" applyFill="1" applyBorder="1" applyAlignment="1">
      <alignment vertical="center" wrapText="1"/>
    </xf>
    <xf numFmtId="0" fontId="2" fillId="0" borderId="0" xfId="0" applyFont="1" applyFill="1" applyBorder="1" applyAlignment="1">
      <alignment vertical="center" wrapText="1"/>
    </xf>
  </cellXfs>
  <cellStyles count="53">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常规_2006年县市区一般收入及非税收入、可用财力情况（4月13日）"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 3" xfId="64"/>
    <cellStyle name="常规_2016年省级国有资本经营支出预算表" xfId="65"/>
    <cellStyle name="常规 2"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J21"/>
  <sheetViews>
    <sheetView zoomScaleSheetLayoutView="100" workbookViewId="0" topLeftCell="A1">
      <selection activeCell="G10" sqref="G10"/>
    </sheetView>
  </sheetViews>
  <sheetFormatPr defaultColWidth="9.00390625" defaultRowHeight="14.25"/>
  <cols>
    <col min="1" max="1" width="15.125" style="185" customWidth="1"/>
    <col min="2" max="3" width="9.375" style="185" customWidth="1"/>
    <col min="4" max="4" width="9.25390625" style="185" customWidth="1"/>
    <col min="5" max="5" width="15.125" style="185" customWidth="1"/>
    <col min="6" max="6" width="8.875" style="187" customWidth="1"/>
    <col min="7" max="7" width="9.75390625" style="187" customWidth="1"/>
    <col min="8" max="8" width="9.25390625" style="185" customWidth="1"/>
    <col min="9" max="10" width="9.00390625" style="185" customWidth="1"/>
    <col min="11" max="11" width="10.375" style="185" bestFit="1" customWidth="1"/>
    <col min="12" max="16384" width="9.00390625" style="185" customWidth="1"/>
  </cols>
  <sheetData>
    <row r="1" spans="1:7" s="185" customFormat="1" ht="15" customHeight="1">
      <c r="A1" s="188" t="s">
        <v>0</v>
      </c>
      <c r="F1" s="187"/>
      <c r="G1" s="187"/>
    </row>
    <row r="2" spans="1:8" s="185" customFormat="1" ht="43.5" customHeight="1">
      <c r="A2" s="189" t="s">
        <v>1</v>
      </c>
      <c r="B2" s="189"/>
      <c r="C2" s="189"/>
      <c r="D2" s="189"/>
      <c r="E2" s="189"/>
      <c r="F2" s="189"/>
      <c r="G2" s="189"/>
      <c r="H2" s="189"/>
    </row>
    <row r="3" spans="6:8" s="185" customFormat="1" ht="18.75" customHeight="1">
      <c r="F3" s="187"/>
      <c r="G3" s="190" t="s">
        <v>2</v>
      </c>
      <c r="H3" s="190"/>
    </row>
    <row r="4" spans="1:8" s="185" customFormat="1" ht="36" customHeight="1">
      <c r="A4" s="191" t="s">
        <v>3</v>
      </c>
      <c r="B4" s="192"/>
      <c r="C4" s="192"/>
      <c r="D4" s="193"/>
      <c r="E4" s="191" t="s">
        <v>4</v>
      </c>
      <c r="F4" s="192"/>
      <c r="G4" s="192"/>
      <c r="H4" s="193"/>
    </row>
    <row r="5" spans="1:8" s="185" customFormat="1" ht="36" customHeight="1">
      <c r="A5" s="178" t="s">
        <v>5</v>
      </c>
      <c r="B5" s="93" t="s">
        <v>6</v>
      </c>
      <c r="C5" s="93" t="s">
        <v>7</v>
      </c>
      <c r="D5" s="93" t="s">
        <v>8</v>
      </c>
      <c r="E5" s="178" t="s">
        <v>9</v>
      </c>
      <c r="F5" s="93" t="s">
        <v>6</v>
      </c>
      <c r="G5" s="93" t="s">
        <v>7</v>
      </c>
      <c r="H5" s="93" t="s">
        <v>8</v>
      </c>
    </row>
    <row r="6" spans="1:8" s="185" customFormat="1" ht="36.75" customHeight="1">
      <c r="A6" s="194" t="s">
        <v>10</v>
      </c>
      <c r="B6" s="195">
        <f>B7+B10+B16+B19+B20</f>
        <v>415670</v>
      </c>
      <c r="C6" s="195">
        <f>C7+C10+C16+C19+C20</f>
        <v>372019</v>
      </c>
      <c r="D6" s="195">
        <f>C6-B6</f>
        <v>-43651</v>
      </c>
      <c r="E6" s="194" t="s">
        <v>11</v>
      </c>
      <c r="F6" s="195">
        <f>F7+F8+F17</f>
        <v>415637</v>
      </c>
      <c r="G6" s="195">
        <f>G7+G8+G17</f>
        <v>372019</v>
      </c>
      <c r="H6" s="195">
        <f>G6-F6</f>
        <v>-43618</v>
      </c>
    </row>
    <row r="7" spans="1:8" s="186" customFormat="1" ht="36" customHeight="1">
      <c r="A7" s="178" t="s">
        <v>12</v>
      </c>
      <c r="B7" s="49">
        <f>B8+B9</f>
        <v>87469</v>
      </c>
      <c r="C7" s="49">
        <f>C8+C9</f>
        <v>83112</v>
      </c>
      <c r="D7" s="95">
        <f>C7-B7</f>
        <v>-4357</v>
      </c>
      <c r="E7" s="178" t="s">
        <v>13</v>
      </c>
      <c r="F7" s="49">
        <v>372272</v>
      </c>
      <c r="G7" s="49">
        <v>328654</v>
      </c>
      <c r="H7" s="195">
        <f aca="true" t="shared" si="0" ref="H7:H22">G7-F7</f>
        <v>-43618</v>
      </c>
    </row>
    <row r="8" spans="1:8" s="185" customFormat="1" ht="30" customHeight="1">
      <c r="A8" s="179" t="s">
        <v>14</v>
      </c>
      <c r="B8" s="196">
        <v>75338</v>
      </c>
      <c r="C8" s="97">
        <v>70981</v>
      </c>
      <c r="D8" s="197">
        <f>C8-B8</f>
        <v>-4357</v>
      </c>
      <c r="E8" s="178" t="s">
        <v>15</v>
      </c>
      <c r="F8" s="49">
        <f>SUM(F9:F16)</f>
        <v>30669</v>
      </c>
      <c r="G8" s="49">
        <f>SUM(G9:G16)</f>
        <v>30669</v>
      </c>
      <c r="H8" s="195">
        <f t="shared" si="0"/>
        <v>0</v>
      </c>
    </row>
    <row r="9" spans="1:8" s="185" customFormat="1" ht="30" customHeight="1">
      <c r="A9" s="179" t="s">
        <v>16</v>
      </c>
      <c r="B9" s="196">
        <v>12131</v>
      </c>
      <c r="C9" s="196">
        <v>12131</v>
      </c>
      <c r="D9" s="195">
        <f>C9-B9</f>
        <v>0</v>
      </c>
      <c r="E9" s="179" t="s">
        <v>17</v>
      </c>
      <c r="F9" s="196">
        <v>21</v>
      </c>
      <c r="G9" s="196">
        <v>21</v>
      </c>
      <c r="H9" s="195">
        <f t="shared" si="0"/>
        <v>0</v>
      </c>
    </row>
    <row r="10" spans="1:8" s="186" customFormat="1" ht="36" customHeight="1">
      <c r="A10" s="178" t="s">
        <v>18</v>
      </c>
      <c r="B10" s="49">
        <f>SUM(B11:B15)</f>
        <v>250777</v>
      </c>
      <c r="C10" s="49">
        <f>SUM(C11:C15)</f>
        <v>207160</v>
      </c>
      <c r="D10" s="195">
        <f aca="true" t="shared" si="1" ref="D10:D20">C10-B10</f>
        <v>-43617</v>
      </c>
      <c r="E10" s="179" t="s">
        <v>19</v>
      </c>
      <c r="F10" s="196">
        <v>751</v>
      </c>
      <c r="G10" s="196">
        <v>751</v>
      </c>
      <c r="H10" s="195">
        <f t="shared" si="0"/>
        <v>0</v>
      </c>
    </row>
    <row r="11" spans="1:8" s="185" customFormat="1" ht="34.5" customHeight="1">
      <c r="A11" s="179" t="s">
        <v>20</v>
      </c>
      <c r="B11" s="196">
        <v>2964</v>
      </c>
      <c r="C11" s="196">
        <v>2964</v>
      </c>
      <c r="D11" s="195">
        <f t="shared" si="1"/>
        <v>0</v>
      </c>
      <c r="E11" s="179" t="s">
        <v>21</v>
      </c>
      <c r="F11" s="39">
        <v>39347</v>
      </c>
      <c r="G11" s="39">
        <v>39347</v>
      </c>
      <c r="H11" s="195">
        <f t="shared" si="0"/>
        <v>0</v>
      </c>
    </row>
    <row r="12" spans="1:8" s="185" customFormat="1" ht="33.75" customHeight="1">
      <c r="A12" s="179" t="s">
        <v>22</v>
      </c>
      <c r="B12" s="196">
        <v>70812</v>
      </c>
      <c r="C12" s="196">
        <v>70812</v>
      </c>
      <c r="D12" s="195">
        <f t="shared" si="1"/>
        <v>0</v>
      </c>
      <c r="E12" s="179" t="s">
        <v>23</v>
      </c>
      <c r="F12" s="196">
        <v>2488</v>
      </c>
      <c r="G12" s="196">
        <v>2488</v>
      </c>
      <c r="H12" s="195">
        <f t="shared" si="0"/>
        <v>0</v>
      </c>
    </row>
    <row r="13" spans="1:8" s="185" customFormat="1" ht="37.5" customHeight="1">
      <c r="A13" s="179" t="s">
        <v>24</v>
      </c>
      <c r="B13" s="196">
        <v>142654</v>
      </c>
      <c r="C13" s="196">
        <v>112903</v>
      </c>
      <c r="D13" s="195">
        <f t="shared" si="1"/>
        <v>-29751</v>
      </c>
      <c r="E13" s="179" t="s">
        <v>25</v>
      </c>
      <c r="F13" s="196">
        <v>-13821</v>
      </c>
      <c r="G13" s="196">
        <v>-13821</v>
      </c>
      <c r="H13" s="195">
        <f t="shared" si="0"/>
        <v>0</v>
      </c>
    </row>
    <row r="14" spans="1:8" s="185" customFormat="1" ht="36" customHeight="1">
      <c r="A14" s="179" t="s">
        <v>26</v>
      </c>
      <c r="B14" s="196">
        <v>24449</v>
      </c>
      <c r="C14" s="196">
        <v>10583</v>
      </c>
      <c r="D14" s="195">
        <f t="shared" si="1"/>
        <v>-13866</v>
      </c>
      <c r="E14" s="179" t="s">
        <v>27</v>
      </c>
      <c r="F14" s="39">
        <v>1613</v>
      </c>
      <c r="G14" s="39">
        <v>1613</v>
      </c>
      <c r="H14" s="195">
        <f t="shared" si="0"/>
        <v>0</v>
      </c>
    </row>
    <row r="15" spans="1:8" s="186" customFormat="1" ht="48" customHeight="1">
      <c r="A15" s="179" t="s">
        <v>28</v>
      </c>
      <c r="B15" s="39">
        <v>9898</v>
      </c>
      <c r="C15" s="39">
        <v>9898</v>
      </c>
      <c r="D15" s="195">
        <f t="shared" si="1"/>
        <v>0</v>
      </c>
      <c r="E15" s="179" t="s">
        <v>29</v>
      </c>
      <c r="F15" s="39">
        <v>100</v>
      </c>
      <c r="G15" s="39">
        <v>100</v>
      </c>
      <c r="H15" s="195">
        <f t="shared" si="0"/>
        <v>0</v>
      </c>
    </row>
    <row r="16" spans="1:8" s="185" customFormat="1" ht="49.5" customHeight="1">
      <c r="A16" s="178" t="s">
        <v>30</v>
      </c>
      <c r="B16" s="195">
        <f>B17+B18</f>
        <v>0</v>
      </c>
      <c r="C16" s="195">
        <f>C17+C18</f>
        <v>19207</v>
      </c>
      <c r="D16" s="195">
        <f t="shared" si="1"/>
        <v>19207</v>
      </c>
      <c r="E16" s="198">
        <v>21992</v>
      </c>
      <c r="F16" s="39">
        <v>170</v>
      </c>
      <c r="G16" s="39">
        <v>170</v>
      </c>
      <c r="H16" s="195">
        <f t="shared" si="0"/>
        <v>0</v>
      </c>
    </row>
    <row r="17" spans="1:8" s="185" customFormat="1" ht="37.5" customHeight="1">
      <c r="A17" s="179" t="s">
        <v>31</v>
      </c>
      <c r="B17" s="39">
        <v>0</v>
      </c>
      <c r="C17" s="196">
        <v>19207</v>
      </c>
      <c r="D17" s="195">
        <f t="shared" si="1"/>
        <v>19207</v>
      </c>
      <c r="E17" s="178" t="s">
        <v>32</v>
      </c>
      <c r="F17" s="49">
        <v>12696</v>
      </c>
      <c r="G17" s="196">
        <v>12696</v>
      </c>
      <c r="H17" s="195">
        <f t="shared" si="0"/>
        <v>0</v>
      </c>
    </row>
    <row r="18" spans="1:8" s="186" customFormat="1" ht="36" customHeight="1">
      <c r="A18" s="179" t="s">
        <v>33</v>
      </c>
      <c r="B18" s="39">
        <v>0</v>
      </c>
      <c r="C18" s="39">
        <v>0</v>
      </c>
      <c r="D18" s="195">
        <f t="shared" si="1"/>
        <v>0</v>
      </c>
      <c r="E18" s="199"/>
      <c r="F18" s="199"/>
      <c r="G18" s="199"/>
      <c r="H18" s="195"/>
    </row>
    <row r="19" spans="1:8" s="186" customFormat="1" ht="39" customHeight="1">
      <c r="A19" s="178" t="s">
        <v>34</v>
      </c>
      <c r="B19" s="49">
        <v>2043</v>
      </c>
      <c r="C19" s="49">
        <v>657</v>
      </c>
      <c r="D19" s="195">
        <f t="shared" si="1"/>
        <v>-1386</v>
      </c>
      <c r="E19" s="199"/>
      <c r="F19" s="199"/>
      <c r="G19" s="199"/>
      <c r="H19" s="195"/>
    </row>
    <row r="20" spans="1:10" s="185" customFormat="1" ht="36" customHeight="1">
      <c r="A20" s="178" t="s">
        <v>35</v>
      </c>
      <c r="B20" s="195">
        <v>75381</v>
      </c>
      <c r="C20" s="200">
        <v>61883</v>
      </c>
      <c r="D20" s="201">
        <f t="shared" si="1"/>
        <v>-13498</v>
      </c>
      <c r="E20" s="178" t="s">
        <v>36</v>
      </c>
      <c r="F20" s="195">
        <f>B6-F6</f>
        <v>33</v>
      </c>
      <c r="G20" s="195">
        <f>C6-G6</f>
        <v>0</v>
      </c>
      <c r="H20" s="195"/>
      <c r="J20" s="203"/>
    </row>
    <row r="21" spans="1:8" s="185" customFormat="1" ht="33.75" customHeight="1">
      <c r="A21" s="179"/>
      <c r="B21" s="196"/>
      <c r="C21" s="196"/>
      <c r="D21" s="196"/>
      <c r="E21" s="202"/>
      <c r="F21" s="202"/>
      <c r="G21" s="202"/>
      <c r="H21" s="195"/>
    </row>
  </sheetData>
  <sheetProtection/>
  <mergeCells count="4">
    <mergeCell ref="A2:H2"/>
    <mergeCell ref="G3:H3"/>
    <mergeCell ref="A4:D4"/>
    <mergeCell ref="E4:H4"/>
  </mergeCells>
  <printOptions horizontalCentered="1"/>
  <pageMargins left="0.5118055555555555" right="0.39305555555555555" top="0.39305555555555555" bottom="0.3145833333333333" header="0.5118055555555555" footer="0.5118055555555555"/>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I8"/>
  <sheetViews>
    <sheetView zoomScaleSheetLayoutView="100" workbookViewId="0" topLeftCell="A1">
      <selection activeCell="K11" sqref="K11"/>
    </sheetView>
  </sheetViews>
  <sheetFormatPr defaultColWidth="9.00390625" defaultRowHeight="14.25"/>
  <cols>
    <col min="1" max="1" width="11.75390625" style="13" customWidth="1"/>
    <col min="2" max="3" width="12.625" style="13" customWidth="1"/>
    <col min="4" max="7" width="12.25390625" style="13" customWidth="1"/>
    <col min="8" max="8" width="9.375" style="13" bestFit="1" customWidth="1"/>
    <col min="9" max="9" width="14.875" style="13" customWidth="1"/>
    <col min="10" max="10" width="9.375" style="13" bestFit="1" customWidth="1"/>
    <col min="11" max="253" width="9.00390625" style="13" customWidth="1"/>
  </cols>
  <sheetData>
    <row r="1" ht="14.25">
      <c r="A1" s="14" t="s">
        <v>1084</v>
      </c>
    </row>
    <row r="2" spans="1:7" s="13" customFormat="1" ht="78" customHeight="1">
      <c r="A2" s="15" t="s">
        <v>1085</v>
      </c>
      <c r="B2" s="15"/>
      <c r="C2" s="15"/>
      <c r="D2" s="15"/>
      <c r="E2" s="15"/>
      <c r="F2" s="15"/>
      <c r="G2" s="15"/>
    </row>
    <row r="3" spans="1:7" s="13" customFormat="1" ht="27" customHeight="1">
      <c r="A3" s="16"/>
      <c r="B3" s="17"/>
      <c r="C3" s="17"/>
      <c r="D3" s="18"/>
      <c r="E3" s="18"/>
      <c r="F3" s="18"/>
      <c r="G3" s="19" t="s">
        <v>2</v>
      </c>
    </row>
    <row r="4" spans="1:7" s="13" customFormat="1" ht="57" customHeight="1">
      <c r="A4" s="20" t="s">
        <v>1086</v>
      </c>
      <c r="B4" s="6" t="s">
        <v>1087</v>
      </c>
      <c r="C4" s="6" t="s">
        <v>1088</v>
      </c>
      <c r="D4" s="20" t="s">
        <v>1089</v>
      </c>
      <c r="E4" s="20"/>
      <c r="F4" s="20"/>
      <c r="G4" s="20"/>
    </row>
    <row r="5" spans="1:7" s="13" customFormat="1" ht="57" customHeight="1">
      <c r="A5" s="20"/>
      <c r="B5" s="6"/>
      <c r="C5" s="6"/>
      <c r="D5" s="20" t="s">
        <v>1090</v>
      </c>
      <c r="E5" s="20" t="s">
        <v>1091</v>
      </c>
      <c r="F5" s="20" t="s">
        <v>1092</v>
      </c>
      <c r="G5" s="20" t="s">
        <v>1093</v>
      </c>
    </row>
    <row r="6" spans="1:9" s="13" customFormat="1" ht="67.5" customHeight="1">
      <c r="A6" s="21" t="s">
        <v>1094</v>
      </c>
      <c r="B6" s="22">
        <v>283975</v>
      </c>
      <c r="C6" s="22">
        <v>325086</v>
      </c>
      <c r="D6" s="22">
        <v>279818</v>
      </c>
      <c r="E6" s="22">
        <v>259124</v>
      </c>
      <c r="F6" s="22">
        <v>14862</v>
      </c>
      <c r="G6" s="22">
        <v>5832</v>
      </c>
      <c r="I6" s="25"/>
    </row>
    <row r="7" spans="1:7" s="13" customFormat="1" ht="67.5" customHeight="1">
      <c r="A7" s="23" t="s">
        <v>1095</v>
      </c>
      <c r="B7" s="24">
        <v>203186</v>
      </c>
      <c r="C7" s="22">
        <v>202580</v>
      </c>
      <c r="D7" s="24">
        <v>186715</v>
      </c>
      <c r="E7" s="24">
        <v>171621</v>
      </c>
      <c r="F7" s="24">
        <v>10762</v>
      </c>
      <c r="G7" s="24">
        <v>4332</v>
      </c>
    </row>
    <row r="8" spans="1:7" s="13" customFormat="1" ht="67.5" customHeight="1">
      <c r="A8" s="23" t="s">
        <v>1096</v>
      </c>
      <c r="B8" s="24">
        <v>80789</v>
      </c>
      <c r="C8" s="22">
        <v>122506</v>
      </c>
      <c r="D8" s="24">
        <v>93103</v>
      </c>
      <c r="E8" s="24">
        <v>87503</v>
      </c>
      <c r="F8" s="24">
        <v>4100</v>
      </c>
      <c r="G8" s="24">
        <v>1500</v>
      </c>
    </row>
  </sheetData>
  <sheetProtection/>
  <mergeCells count="5">
    <mergeCell ref="A2:G2"/>
    <mergeCell ref="D4:G4"/>
    <mergeCell ref="A4:A5"/>
    <mergeCell ref="B4:B5"/>
    <mergeCell ref="C4:C5"/>
  </mergeCells>
  <printOptions/>
  <pageMargins left="0.5902777777777778" right="0.4722222222222222" top="1.02361111111111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G25"/>
  <sheetViews>
    <sheetView zoomScaleSheetLayoutView="100" workbookViewId="0" topLeftCell="A1">
      <selection activeCell="A2" sqref="A2:D2"/>
    </sheetView>
  </sheetViews>
  <sheetFormatPr defaultColWidth="9.00390625" defaultRowHeight="14.25"/>
  <cols>
    <col min="1" max="1" width="9.25390625" style="1" customWidth="1"/>
    <col min="2" max="2" width="18.50390625" style="1" customWidth="1"/>
    <col min="3" max="3" width="47.50390625" style="1" customWidth="1"/>
    <col min="4" max="4" width="10.125" style="1" customWidth="1"/>
    <col min="5" max="16384" width="9.00390625" style="1" customWidth="1"/>
  </cols>
  <sheetData>
    <row r="1" ht="14.25">
      <c r="A1" s="2" t="s">
        <v>1097</v>
      </c>
    </row>
    <row r="2" spans="1:4" ht="43.5" customHeight="1">
      <c r="A2" s="3" t="s">
        <v>1098</v>
      </c>
      <c r="B2" s="3"/>
      <c r="C2" s="3"/>
      <c r="D2" s="3"/>
    </row>
    <row r="3" spans="1:4" ht="18" customHeight="1">
      <c r="A3" s="4"/>
      <c r="B3" s="4"/>
      <c r="C3" s="5" t="s">
        <v>2</v>
      </c>
      <c r="D3" s="5"/>
    </row>
    <row r="4" spans="1:4" ht="34.5" customHeight="1">
      <c r="A4" s="6" t="s">
        <v>1099</v>
      </c>
      <c r="B4" s="6" t="s">
        <v>1100</v>
      </c>
      <c r="C4" s="6" t="s">
        <v>1101</v>
      </c>
      <c r="D4" s="6" t="s">
        <v>1102</v>
      </c>
    </row>
    <row r="5" spans="1:4" ht="30.75" customHeight="1">
      <c r="A5" s="7" t="s">
        <v>1103</v>
      </c>
      <c r="B5" s="8"/>
      <c r="C5" s="9"/>
      <c r="D5" s="6">
        <f>D6+D22</f>
        <v>33707</v>
      </c>
    </row>
    <row r="6" spans="1:4" ht="30.75" customHeight="1">
      <c r="A6" s="7" t="s">
        <v>1104</v>
      </c>
      <c r="B6" s="8"/>
      <c r="C6" s="9"/>
      <c r="D6" s="6">
        <f>SUM(D7:D21)</f>
        <v>19207</v>
      </c>
    </row>
    <row r="7" spans="1:4" ht="30.75" customHeight="1">
      <c r="A7" s="10">
        <v>1</v>
      </c>
      <c r="B7" s="10" t="s">
        <v>1105</v>
      </c>
      <c r="C7" s="10" t="s">
        <v>1106</v>
      </c>
      <c r="D7" s="10">
        <v>500</v>
      </c>
    </row>
    <row r="8" spans="1:4" ht="30.75" customHeight="1">
      <c r="A8" s="10">
        <v>2</v>
      </c>
      <c r="B8" s="10" t="s">
        <v>1107</v>
      </c>
      <c r="C8" s="10" t="s">
        <v>1108</v>
      </c>
      <c r="D8" s="10">
        <v>500</v>
      </c>
    </row>
    <row r="9" spans="1:4" ht="30.75" customHeight="1">
      <c r="A9" s="10">
        <v>3</v>
      </c>
      <c r="B9" s="10" t="s">
        <v>1109</v>
      </c>
      <c r="C9" s="10" t="s">
        <v>1110</v>
      </c>
      <c r="D9" s="10">
        <v>500</v>
      </c>
    </row>
    <row r="10" spans="1:4" ht="30.75" customHeight="1">
      <c r="A10" s="10">
        <v>4</v>
      </c>
      <c r="B10" s="10" t="s">
        <v>1111</v>
      </c>
      <c r="C10" s="10" t="s">
        <v>1112</v>
      </c>
      <c r="D10" s="10">
        <v>500</v>
      </c>
    </row>
    <row r="11" spans="1:4" ht="30.75" customHeight="1">
      <c r="A11" s="10">
        <v>5</v>
      </c>
      <c r="B11" s="10" t="s">
        <v>1113</v>
      </c>
      <c r="C11" s="10" t="s">
        <v>1114</v>
      </c>
      <c r="D11" s="10">
        <v>750</v>
      </c>
    </row>
    <row r="12" spans="1:4" ht="30.75" customHeight="1">
      <c r="A12" s="10">
        <v>6</v>
      </c>
      <c r="B12" s="10" t="s">
        <v>1113</v>
      </c>
      <c r="C12" s="10" t="s">
        <v>1115</v>
      </c>
      <c r="D12" s="10">
        <v>1098</v>
      </c>
    </row>
    <row r="13" spans="1:4" ht="30.75" customHeight="1">
      <c r="A13" s="10">
        <v>7</v>
      </c>
      <c r="B13" s="10" t="s">
        <v>1113</v>
      </c>
      <c r="C13" s="10" t="s">
        <v>1116</v>
      </c>
      <c r="D13" s="10">
        <v>736</v>
      </c>
    </row>
    <row r="14" spans="1:4" ht="30.75" customHeight="1">
      <c r="A14" s="10">
        <v>8</v>
      </c>
      <c r="B14" s="10" t="s">
        <v>1113</v>
      </c>
      <c r="C14" s="10" t="s">
        <v>1117</v>
      </c>
      <c r="D14" s="10">
        <v>61</v>
      </c>
    </row>
    <row r="15" spans="1:4" ht="30.75" customHeight="1">
      <c r="A15" s="10">
        <v>9</v>
      </c>
      <c r="B15" s="10" t="s">
        <v>1113</v>
      </c>
      <c r="C15" s="10" t="s">
        <v>1118</v>
      </c>
      <c r="D15" s="10">
        <v>667</v>
      </c>
    </row>
    <row r="16" spans="1:4" ht="30.75" customHeight="1">
      <c r="A16" s="10">
        <v>10</v>
      </c>
      <c r="B16" s="10" t="s">
        <v>1113</v>
      </c>
      <c r="C16" s="10" t="s">
        <v>1119</v>
      </c>
      <c r="D16" s="10">
        <v>188</v>
      </c>
    </row>
    <row r="17" spans="1:4" ht="30.75" customHeight="1">
      <c r="A17" s="10">
        <v>11</v>
      </c>
      <c r="B17" s="10" t="s">
        <v>1113</v>
      </c>
      <c r="C17" s="10" t="s">
        <v>1120</v>
      </c>
      <c r="D17" s="10">
        <v>900</v>
      </c>
    </row>
    <row r="18" spans="1:7" ht="30.75" customHeight="1">
      <c r="A18" s="10">
        <v>12</v>
      </c>
      <c r="B18" s="10" t="s">
        <v>1121</v>
      </c>
      <c r="C18" s="10" t="s">
        <v>1122</v>
      </c>
      <c r="D18" s="10">
        <v>800</v>
      </c>
      <c r="G18" s="11"/>
    </row>
    <row r="19" spans="1:4" ht="30.75" customHeight="1">
      <c r="A19" s="10">
        <v>13</v>
      </c>
      <c r="B19" s="10" t="s">
        <v>1121</v>
      </c>
      <c r="C19" s="10" t="s">
        <v>1123</v>
      </c>
      <c r="D19" s="10">
        <v>1800</v>
      </c>
    </row>
    <row r="20" spans="1:4" ht="30.75" customHeight="1">
      <c r="A20" s="10">
        <v>14</v>
      </c>
      <c r="B20" s="10" t="s">
        <v>1121</v>
      </c>
      <c r="C20" s="12" t="s">
        <v>1124</v>
      </c>
      <c r="D20" s="10">
        <v>4350</v>
      </c>
    </row>
    <row r="21" spans="1:4" ht="30.75" customHeight="1">
      <c r="A21" s="10">
        <v>15</v>
      </c>
      <c r="B21" s="10" t="s">
        <v>1125</v>
      </c>
      <c r="C21" s="10" t="s">
        <v>1126</v>
      </c>
      <c r="D21" s="10">
        <v>5857</v>
      </c>
    </row>
    <row r="22" spans="1:4" ht="30.75" customHeight="1">
      <c r="A22" s="7" t="s">
        <v>1127</v>
      </c>
      <c r="B22" s="8"/>
      <c r="C22" s="9"/>
      <c r="D22" s="6">
        <f>SUM(D23:D25)</f>
        <v>14500</v>
      </c>
    </row>
    <row r="23" spans="1:4" ht="30.75" customHeight="1">
      <c r="A23" s="10">
        <v>1</v>
      </c>
      <c r="B23" s="10" t="s">
        <v>1121</v>
      </c>
      <c r="C23" s="10" t="s">
        <v>1003</v>
      </c>
      <c r="D23" s="10">
        <v>2500</v>
      </c>
    </row>
    <row r="24" spans="1:4" ht="30.75" customHeight="1">
      <c r="A24" s="10">
        <v>2</v>
      </c>
      <c r="B24" s="10" t="s">
        <v>1121</v>
      </c>
      <c r="C24" s="10" t="s">
        <v>1004</v>
      </c>
      <c r="D24" s="10">
        <v>9000</v>
      </c>
    </row>
    <row r="25" spans="1:4" ht="30.75" customHeight="1">
      <c r="A25" s="10">
        <v>3</v>
      </c>
      <c r="B25" s="10" t="s">
        <v>1128</v>
      </c>
      <c r="C25" s="10" t="s">
        <v>1005</v>
      </c>
      <c r="D25" s="10">
        <v>3000</v>
      </c>
    </row>
  </sheetData>
  <sheetProtection/>
  <mergeCells count="5">
    <mergeCell ref="A2:D2"/>
    <mergeCell ref="C3:D3"/>
    <mergeCell ref="A5:C5"/>
    <mergeCell ref="A6:C6"/>
    <mergeCell ref="A22:C22"/>
  </mergeCells>
  <printOptions/>
  <pageMargins left="0.5506944444444445" right="0.4326388888888889" top="0.4326388888888889" bottom="0.3541666666666667" header="0.5" footer="0.5"/>
  <pageSetup orientation="portrait" paperSize="9"/>
</worksheet>
</file>

<file path=xl/worksheets/sheet2.xml><?xml version="1.0" encoding="utf-8"?>
<worksheet xmlns="http://schemas.openxmlformats.org/spreadsheetml/2006/main" xmlns:r="http://schemas.openxmlformats.org/officeDocument/2006/relationships">
  <dimension ref="A1:IV133"/>
  <sheetViews>
    <sheetView zoomScaleSheetLayoutView="100" workbookViewId="0" topLeftCell="A24">
      <selection activeCell="D7" sqref="D7"/>
    </sheetView>
  </sheetViews>
  <sheetFormatPr defaultColWidth="9.00390625" defaultRowHeight="14.25"/>
  <cols>
    <col min="1" max="1" width="42.50390625" style="149" customWidth="1"/>
    <col min="2" max="5" width="11.25390625" style="152" customWidth="1"/>
    <col min="6" max="251" width="9.00390625" style="149" customWidth="1"/>
    <col min="252" max="16384" width="9.00390625" style="153" customWidth="1"/>
  </cols>
  <sheetData>
    <row r="1" spans="1:256" s="149" customFormat="1" ht="15.75">
      <c r="A1" s="153" t="s">
        <v>37</v>
      </c>
      <c r="B1" s="152"/>
      <c r="C1" s="152"/>
      <c r="D1" s="152"/>
      <c r="E1" s="152"/>
      <c r="IR1" s="153"/>
      <c r="IS1" s="153"/>
      <c r="IT1" s="153"/>
      <c r="IU1" s="153"/>
      <c r="IV1" s="153"/>
    </row>
    <row r="2" spans="1:256" s="149" customFormat="1" ht="39" customHeight="1">
      <c r="A2" s="154" t="s">
        <v>38</v>
      </c>
      <c r="B2" s="154"/>
      <c r="C2" s="154"/>
      <c r="D2" s="154"/>
      <c r="E2" s="154"/>
      <c r="IR2" s="153"/>
      <c r="IS2" s="153"/>
      <c r="IT2" s="153"/>
      <c r="IU2" s="153"/>
      <c r="IV2" s="153"/>
    </row>
    <row r="3" spans="1:256" s="149" customFormat="1" ht="18.75" customHeight="1">
      <c r="A3" s="155"/>
      <c r="B3" s="152"/>
      <c r="C3" s="152"/>
      <c r="D3" s="152"/>
      <c r="E3" s="156" t="s">
        <v>2</v>
      </c>
      <c r="IR3" s="153"/>
      <c r="IS3" s="153"/>
      <c r="IT3" s="153"/>
      <c r="IU3" s="153"/>
      <c r="IV3" s="153"/>
    </row>
    <row r="4" spans="1:5" s="150" customFormat="1" ht="21" customHeight="1">
      <c r="A4" s="157" t="s">
        <v>39</v>
      </c>
      <c r="B4" s="157" t="s">
        <v>6</v>
      </c>
      <c r="C4" s="158" t="s">
        <v>7</v>
      </c>
      <c r="D4" s="158" t="s">
        <v>8</v>
      </c>
      <c r="E4" s="159" t="s">
        <v>40</v>
      </c>
    </row>
    <row r="5" spans="1:5" s="150" customFormat="1" ht="21" customHeight="1">
      <c r="A5" s="160"/>
      <c r="B5" s="160"/>
      <c r="C5" s="161"/>
      <c r="D5" s="161"/>
      <c r="E5" s="162"/>
    </row>
    <row r="6" spans="1:5" s="150" customFormat="1" ht="21" customHeight="1">
      <c r="A6" s="163" t="s">
        <v>41</v>
      </c>
      <c r="B6" s="160">
        <f>B7+B16+B48+B50+B53</f>
        <v>415670</v>
      </c>
      <c r="C6" s="160">
        <f>C7+C16+C48+C50+C53</f>
        <v>372019</v>
      </c>
      <c r="D6" s="160">
        <f>D7+D16+D48+D50+D53</f>
        <v>-43651</v>
      </c>
      <c r="E6" s="164"/>
    </row>
    <row r="7" spans="1:5" s="150" customFormat="1" ht="24" customHeight="1">
      <c r="A7" s="165" t="s">
        <v>42</v>
      </c>
      <c r="B7" s="166">
        <f>B8+B9</f>
        <v>87469</v>
      </c>
      <c r="C7" s="167">
        <f>C8+C9</f>
        <v>83112</v>
      </c>
      <c r="D7" s="168">
        <f aca="true" t="shared" si="0" ref="D7:D49">C7-B7</f>
        <v>-4357</v>
      </c>
      <c r="E7" s="164"/>
    </row>
    <row r="8" spans="1:5" s="150" customFormat="1" ht="24" customHeight="1">
      <c r="A8" s="169" t="s">
        <v>43</v>
      </c>
      <c r="B8" s="166">
        <v>75338</v>
      </c>
      <c r="C8" s="170">
        <v>70981</v>
      </c>
      <c r="D8" s="168">
        <f t="shared" si="0"/>
        <v>-4357</v>
      </c>
      <c r="E8" s="164"/>
    </row>
    <row r="9" spans="1:5" s="150" customFormat="1" ht="24" customHeight="1">
      <c r="A9" s="169" t="s">
        <v>44</v>
      </c>
      <c r="B9" s="166">
        <v>12131</v>
      </c>
      <c r="C9" s="164">
        <v>12131</v>
      </c>
      <c r="D9" s="160">
        <f t="shared" si="0"/>
        <v>0</v>
      </c>
      <c r="E9" s="164"/>
    </row>
    <row r="10" spans="1:5" s="150" customFormat="1" ht="24" customHeight="1">
      <c r="A10" s="171" t="s">
        <v>45</v>
      </c>
      <c r="B10" s="172">
        <v>3395</v>
      </c>
      <c r="C10" s="172">
        <v>3395</v>
      </c>
      <c r="D10" s="160">
        <f t="shared" si="0"/>
        <v>0</v>
      </c>
      <c r="E10" s="164"/>
    </row>
    <row r="11" spans="1:5" s="150" customFormat="1" ht="24" customHeight="1">
      <c r="A11" s="171" t="s">
        <v>46</v>
      </c>
      <c r="B11" s="172">
        <v>4155</v>
      </c>
      <c r="C11" s="172">
        <v>4155</v>
      </c>
      <c r="D11" s="160">
        <f t="shared" si="0"/>
        <v>0</v>
      </c>
      <c r="E11" s="164"/>
    </row>
    <row r="12" spans="1:5" s="150" customFormat="1" ht="24" customHeight="1">
      <c r="A12" s="171" t="s">
        <v>47</v>
      </c>
      <c r="B12" s="172">
        <v>2299</v>
      </c>
      <c r="C12" s="172">
        <v>2299</v>
      </c>
      <c r="D12" s="160">
        <f t="shared" si="0"/>
        <v>0</v>
      </c>
      <c r="E12" s="164"/>
    </row>
    <row r="13" spans="1:5" s="150" customFormat="1" ht="24" customHeight="1">
      <c r="A13" s="171" t="s">
        <v>48</v>
      </c>
      <c r="B13" s="172">
        <v>2052</v>
      </c>
      <c r="C13" s="172">
        <v>2052</v>
      </c>
      <c r="D13" s="160">
        <f t="shared" si="0"/>
        <v>0</v>
      </c>
      <c r="E13" s="164"/>
    </row>
    <row r="14" spans="1:5" s="150" customFormat="1" ht="24" customHeight="1">
      <c r="A14" s="171" t="s">
        <v>49</v>
      </c>
      <c r="B14" s="172">
        <v>170</v>
      </c>
      <c r="C14" s="172">
        <v>170</v>
      </c>
      <c r="D14" s="160">
        <f t="shared" si="0"/>
        <v>0</v>
      </c>
      <c r="E14" s="164"/>
    </row>
    <row r="15" spans="1:5" s="150" customFormat="1" ht="24" customHeight="1">
      <c r="A15" s="171" t="s">
        <v>50</v>
      </c>
      <c r="B15" s="172">
        <v>60</v>
      </c>
      <c r="C15" s="172">
        <v>60</v>
      </c>
      <c r="D15" s="160">
        <f t="shared" si="0"/>
        <v>0</v>
      </c>
      <c r="E15" s="164"/>
    </row>
    <row r="16" spans="1:5" s="150" customFormat="1" ht="24" customHeight="1">
      <c r="A16" s="165" t="s">
        <v>51</v>
      </c>
      <c r="B16" s="166">
        <f>B17+B21+B32</f>
        <v>250777</v>
      </c>
      <c r="C16" s="166">
        <f>C17+C21+C32</f>
        <v>207160</v>
      </c>
      <c r="D16" s="160">
        <f t="shared" si="0"/>
        <v>-43617</v>
      </c>
      <c r="E16" s="164"/>
    </row>
    <row r="17" spans="1:5" s="150" customFormat="1" ht="24" customHeight="1">
      <c r="A17" s="173" t="s">
        <v>52</v>
      </c>
      <c r="B17" s="166">
        <f>B18+B19+B20</f>
        <v>2964</v>
      </c>
      <c r="C17" s="166">
        <f>C18+C19+C20</f>
        <v>2964</v>
      </c>
      <c r="D17" s="160">
        <f t="shared" si="0"/>
        <v>0</v>
      </c>
      <c r="E17" s="164"/>
    </row>
    <row r="18" spans="1:5" s="150" customFormat="1" ht="24" customHeight="1">
      <c r="A18" s="174" t="s">
        <v>53</v>
      </c>
      <c r="B18" s="172">
        <v>1141</v>
      </c>
      <c r="C18" s="172">
        <v>1141</v>
      </c>
      <c r="D18" s="160">
        <f t="shared" si="0"/>
        <v>0</v>
      </c>
      <c r="E18" s="164"/>
    </row>
    <row r="19" spans="1:5" s="150" customFormat="1" ht="24" customHeight="1">
      <c r="A19" s="171" t="s">
        <v>54</v>
      </c>
      <c r="B19" s="172">
        <v>1709</v>
      </c>
      <c r="C19" s="172">
        <v>1709</v>
      </c>
      <c r="D19" s="160">
        <f t="shared" si="0"/>
        <v>0</v>
      </c>
      <c r="E19" s="164"/>
    </row>
    <row r="20" spans="1:5" s="150" customFormat="1" ht="24" customHeight="1">
      <c r="A20" s="171" t="s">
        <v>55</v>
      </c>
      <c r="B20" s="172">
        <v>114</v>
      </c>
      <c r="C20" s="172">
        <v>114</v>
      </c>
      <c r="D20" s="160">
        <f t="shared" si="0"/>
        <v>0</v>
      </c>
      <c r="E20" s="164"/>
    </row>
    <row r="21" spans="1:5" s="150" customFormat="1" ht="24" customHeight="1">
      <c r="A21" s="173" t="s">
        <v>56</v>
      </c>
      <c r="B21" s="166">
        <f>SUM(B22:B31)</f>
        <v>223364</v>
      </c>
      <c r="C21" s="166">
        <f>SUM(C22:C31)</f>
        <v>193613</v>
      </c>
      <c r="D21" s="160">
        <f t="shared" si="0"/>
        <v>-29751</v>
      </c>
      <c r="E21" s="164"/>
    </row>
    <row r="22" spans="1:5" s="150" customFormat="1" ht="24" customHeight="1">
      <c r="A22" s="171" t="s">
        <v>57</v>
      </c>
      <c r="B22" s="172">
        <f>715+1248</f>
        <v>1963</v>
      </c>
      <c r="C22" s="172">
        <f>715+1248</f>
        <v>1963</v>
      </c>
      <c r="D22" s="160">
        <f t="shared" si="0"/>
        <v>0</v>
      </c>
      <c r="E22" s="164"/>
    </row>
    <row r="23" spans="1:5" s="150" customFormat="1" ht="24" customHeight="1">
      <c r="A23" s="171" t="s">
        <v>58</v>
      </c>
      <c r="B23" s="172">
        <v>3646</v>
      </c>
      <c r="C23" s="172">
        <v>3646</v>
      </c>
      <c r="D23" s="160">
        <f t="shared" si="0"/>
        <v>0</v>
      </c>
      <c r="E23" s="164"/>
    </row>
    <row r="24" spans="1:5" s="150" customFormat="1" ht="24" customHeight="1">
      <c r="A24" s="171" t="s">
        <v>59</v>
      </c>
      <c r="B24" s="172">
        <v>33259</v>
      </c>
      <c r="C24" s="172">
        <v>33259</v>
      </c>
      <c r="D24" s="160">
        <f t="shared" si="0"/>
        <v>0</v>
      </c>
      <c r="E24" s="164"/>
    </row>
    <row r="25" spans="1:5" s="150" customFormat="1" ht="24" customHeight="1">
      <c r="A25" s="171" t="s">
        <v>60</v>
      </c>
      <c r="B25" s="172">
        <v>2586</v>
      </c>
      <c r="C25" s="172">
        <v>2586</v>
      </c>
      <c r="D25" s="160">
        <f t="shared" si="0"/>
        <v>0</v>
      </c>
      <c r="E25" s="164"/>
    </row>
    <row r="26" spans="1:5" s="150" customFormat="1" ht="24" customHeight="1">
      <c r="A26" s="171" t="s">
        <v>61</v>
      </c>
      <c r="B26" s="172">
        <v>556</v>
      </c>
      <c r="C26" s="172">
        <v>556</v>
      </c>
      <c r="D26" s="160">
        <f t="shared" si="0"/>
        <v>0</v>
      </c>
      <c r="E26" s="164"/>
    </row>
    <row r="27" spans="1:5" s="150" customFormat="1" ht="24" customHeight="1">
      <c r="A27" s="171" t="s">
        <v>62</v>
      </c>
      <c r="B27" s="172">
        <v>1222</v>
      </c>
      <c r="C27" s="172">
        <v>1222</v>
      </c>
      <c r="D27" s="160">
        <f t="shared" si="0"/>
        <v>0</v>
      </c>
      <c r="E27" s="164"/>
    </row>
    <row r="28" spans="1:5" s="150" customFormat="1" ht="24" customHeight="1">
      <c r="A28" s="171" t="s">
        <v>63</v>
      </c>
      <c r="B28" s="172">
        <v>4153</v>
      </c>
      <c r="C28" s="172">
        <v>4153</v>
      </c>
      <c r="D28" s="160">
        <f t="shared" si="0"/>
        <v>0</v>
      </c>
      <c r="E28" s="164"/>
    </row>
    <row r="29" spans="1:5" s="150" customFormat="1" ht="24" customHeight="1">
      <c r="A29" s="171" t="s">
        <v>64</v>
      </c>
      <c r="B29" s="172">
        <v>402</v>
      </c>
      <c r="C29" s="172">
        <v>402</v>
      </c>
      <c r="D29" s="160">
        <f t="shared" si="0"/>
        <v>0</v>
      </c>
      <c r="E29" s="164"/>
    </row>
    <row r="30" spans="1:5" s="150" customFormat="1" ht="24" customHeight="1">
      <c r="A30" s="171" t="s">
        <v>65</v>
      </c>
      <c r="B30" s="172">
        <f>23025+9898</f>
        <v>32923</v>
      </c>
      <c r="C30" s="172">
        <f>23025+9898</f>
        <v>32923</v>
      </c>
      <c r="D30" s="160">
        <f t="shared" si="0"/>
        <v>0</v>
      </c>
      <c r="E30" s="164"/>
    </row>
    <row r="31" spans="1:5" s="150" customFormat="1" ht="24" customHeight="1">
      <c r="A31" s="171" t="s">
        <v>66</v>
      </c>
      <c r="B31" s="172">
        <v>142654</v>
      </c>
      <c r="C31" s="164">
        <v>112903</v>
      </c>
      <c r="D31" s="160">
        <f t="shared" si="0"/>
        <v>-29751</v>
      </c>
      <c r="E31" s="164"/>
    </row>
    <row r="32" spans="1:5" s="150" customFormat="1" ht="24" customHeight="1">
      <c r="A32" s="173" t="s">
        <v>67</v>
      </c>
      <c r="B32" s="166">
        <f>SUM(B33:B47)</f>
        <v>24449</v>
      </c>
      <c r="C32" s="166">
        <f>SUM(C33:C47)</f>
        <v>10583</v>
      </c>
      <c r="D32" s="166">
        <f>SUM(D33:D47)</f>
        <v>-13866</v>
      </c>
      <c r="E32" s="166"/>
    </row>
    <row r="33" spans="1:5" s="150" customFormat="1" ht="24" customHeight="1">
      <c r="A33" s="171" t="s">
        <v>68</v>
      </c>
      <c r="B33" s="175">
        <v>145</v>
      </c>
      <c r="C33" s="164">
        <v>77</v>
      </c>
      <c r="D33" s="160">
        <f t="shared" si="0"/>
        <v>-68</v>
      </c>
      <c r="E33" s="164"/>
    </row>
    <row r="34" spans="1:5" s="150" customFormat="1" ht="24" customHeight="1">
      <c r="A34" s="171" t="s">
        <v>69</v>
      </c>
      <c r="B34" s="175">
        <v>5</v>
      </c>
      <c r="C34" s="164">
        <v>5</v>
      </c>
      <c r="D34" s="160">
        <f t="shared" si="0"/>
        <v>0</v>
      </c>
      <c r="E34" s="164"/>
    </row>
    <row r="35" spans="1:5" s="150" customFormat="1" ht="24" customHeight="1">
      <c r="A35" s="171" t="s">
        <v>70</v>
      </c>
      <c r="B35" s="175">
        <v>288</v>
      </c>
      <c r="C35" s="164">
        <v>200</v>
      </c>
      <c r="D35" s="160">
        <f t="shared" si="0"/>
        <v>-88</v>
      </c>
      <c r="E35" s="164"/>
    </row>
    <row r="36" spans="1:5" s="150" customFormat="1" ht="24" customHeight="1">
      <c r="A36" s="176" t="s">
        <v>71</v>
      </c>
      <c r="B36" s="175"/>
      <c r="C36" s="164">
        <v>30</v>
      </c>
      <c r="D36" s="160">
        <f t="shared" si="0"/>
        <v>30</v>
      </c>
      <c r="E36" s="164"/>
    </row>
    <row r="37" spans="1:5" s="150" customFormat="1" ht="24" customHeight="1">
      <c r="A37" s="171" t="s">
        <v>72</v>
      </c>
      <c r="B37" s="175">
        <v>2</v>
      </c>
      <c r="C37" s="164">
        <v>152</v>
      </c>
      <c r="D37" s="160">
        <f t="shared" si="0"/>
        <v>150</v>
      </c>
      <c r="E37" s="164"/>
    </row>
    <row r="38" spans="1:5" s="150" customFormat="1" ht="24" customHeight="1">
      <c r="A38" s="171" t="s">
        <v>73</v>
      </c>
      <c r="B38" s="175">
        <v>74</v>
      </c>
      <c r="C38" s="164">
        <v>235</v>
      </c>
      <c r="D38" s="160">
        <f t="shared" si="0"/>
        <v>161</v>
      </c>
      <c r="E38" s="164"/>
    </row>
    <row r="39" spans="1:5" s="150" customFormat="1" ht="24" customHeight="1">
      <c r="A39" s="171" t="s">
        <v>74</v>
      </c>
      <c r="B39" s="175">
        <v>1093</v>
      </c>
      <c r="C39" s="164">
        <v>480</v>
      </c>
      <c r="D39" s="160">
        <f t="shared" si="0"/>
        <v>-613</v>
      </c>
      <c r="E39" s="164"/>
    </row>
    <row r="40" spans="1:5" s="150" customFormat="1" ht="24" customHeight="1">
      <c r="A40" s="171" t="s">
        <v>75</v>
      </c>
      <c r="B40" s="175">
        <v>250</v>
      </c>
      <c r="C40" s="164"/>
      <c r="D40" s="160">
        <f t="shared" si="0"/>
        <v>-250</v>
      </c>
      <c r="E40" s="164"/>
    </row>
    <row r="41" spans="1:5" s="150" customFormat="1" ht="24" customHeight="1">
      <c r="A41" s="171" t="s">
        <v>76</v>
      </c>
      <c r="B41" s="175">
        <v>3061</v>
      </c>
      <c r="C41" s="164">
        <v>1432</v>
      </c>
      <c r="D41" s="160">
        <f t="shared" si="0"/>
        <v>-1629</v>
      </c>
      <c r="E41" s="164"/>
    </row>
    <row r="42" spans="1:5" s="150" customFormat="1" ht="24" customHeight="1">
      <c r="A42" s="171" t="s">
        <v>77</v>
      </c>
      <c r="B42" s="175">
        <v>300</v>
      </c>
      <c r="C42" s="164">
        <v>0</v>
      </c>
      <c r="D42" s="160">
        <f t="shared" si="0"/>
        <v>-300</v>
      </c>
      <c r="E42" s="164"/>
    </row>
    <row r="43" spans="1:5" s="150" customFormat="1" ht="24" customHeight="1">
      <c r="A43" s="177" t="s">
        <v>78</v>
      </c>
      <c r="B43" s="164"/>
      <c r="C43" s="164">
        <v>351</v>
      </c>
      <c r="D43" s="160">
        <f t="shared" si="0"/>
        <v>351</v>
      </c>
      <c r="E43" s="164"/>
    </row>
    <row r="44" spans="1:5" s="150" customFormat="1" ht="22.5" customHeight="1">
      <c r="A44" s="171" t="s">
        <v>79</v>
      </c>
      <c r="B44" s="175">
        <v>17945</v>
      </c>
      <c r="C44" s="164">
        <v>6447</v>
      </c>
      <c r="D44" s="160">
        <f t="shared" si="0"/>
        <v>-11498</v>
      </c>
      <c r="E44" s="164"/>
    </row>
    <row r="45" spans="1:5" s="150" customFormat="1" ht="22.5" customHeight="1">
      <c r="A45" s="171" t="s">
        <v>80</v>
      </c>
      <c r="B45" s="175">
        <v>9</v>
      </c>
      <c r="C45" s="164">
        <v>34</v>
      </c>
      <c r="D45" s="160">
        <f t="shared" si="0"/>
        <v>25</v>
      </c>
      <c r="E45" s="164"/>
    </row>
    <row r="46" spans="1:5" s="150" customFormat="1" ht="22.5" customHeight="1">
      <c r="A46" s="171" t="s">
        <v>81</v>
      </c>
      <c r="B46" s="175">
        <v>1256</v>
      </c>
      <c r="C46" s="164">
        <v>1140</v>
      </c>
      <c r="D46" s="160">
        <f t="shared" si="0"/>
        <v>-116</v>
      </c>
      <c r="E46" s="164"/>
    </row>
    <row r="47" spans="1:5" s="150" customFormat="1" ht="22.5" customHeight="1">
      <c r="A47" s="171" t="s">
        <v>82</v>
      </c>
      <c r="B47" s="175">
        <v>21</v>
      </c>
      <c r="C47" s="164">
        <v>0</v>
      </c>
      <c r="D47" s="160">
        <f t="shared" si="0"/>
        <v>-21</v>
      </c>
      <c r="E47" s="164"/>
    </row>
    <row r="48" spans="1:5" s="150" customFormat="1" ht="22.5" customHeight="1">
      <c r="A48" s="165" t="s">
        <v>83</v>
      </c>
      <c r="B48" s="166">
        <v>2043</v>
      </c>
      <c r="C48" s="166">
        <f>C49</f>
        <v>657</v>
      </c>
      <c r="D48" s="164">
        <f t="shared" si="0"/>
        <v>-1386</v>
      </c>
      <c r="E48" s="164"/>
    </row>
    <row r="49" spans="1:5" s="150" customFormat="1" ht="22.5" customHeight="1">
      <c r="A49" s="171" t="s">
        <v>84</v>
      </c>
      <c r="B49" s="172">
        <v>2043</v>
      </c>
      <c r="C49" s="164">
        <v>657</v>
      </c>
      <c r="D49" s="164">
        <f t="shared" si="0"/>
        <v>-1386</v>
      </c>
      <c r="E49" s="164"/>
    </row>
    <row r="50" spans="1:5" s="150" customFormat="1" ht="30" customHeight="1">
      <c r="A50" s="178" t="s">
        <v>85</v>
      </c>
      <c r="B50" s="172">
        <f>B51+B52</f>
        <v>0</v>
      </c>
      <c r="C50" s="172">
        <f>C51+C52</f>
        <v>19207</v>
      </c>
      <c r="D50" s="172">
        <f>D51+D52</f>
        <v>19207</v>
      </c>
      <c r="E50" s="164"/>
    </row>
    <row r="51" spans="1:5" s="150" customFormat="1" ht="30" customHeight="1">
      <c r="A51" s="179" t="s">
        <v>31</v>
      </c>
      <c r="B51" s="172"/>
      <c r="C51" s="164">
        <v>19207</v>
      </c>
      <c r="D51" s="164">
        <f>C51-B51</f>
        <v>19207</v>
      </c>
      <c r="E51" s="164"/>
    </row>
    <row r="52" spans="1:5" s="150" customFormat="1" ht="30" customHeight="1">
      <c r="A52" s="179" t="s">
        <v>33</v>
      </c>
      <c r="B52" s="180"/>
      <c r="C52" s="180"/>
      <c r="D52" s="180"/>
      <c r="E52" s="164"/>
    </row>
    <row r="53" spans="1:5" s="150" customFormat="1" ht="30" customHeight="1">
      <c r="A53" s="181" t="s">
        <v>86</v>
      </c>
      <c r="B53" s="166">
        <v>75381</v>
      </c>
      <c r="C53" s="182">
        <v>61883</v>
      </c>
      <c r="D53" s="182">
        <f>C53-B53</f>
        <v>-13498</v>
      </c>
      <c r="E53" s="164"/>
    </row>
    <row r="54" spans="2:5" s="150" customFormat="1" ht="12.75" customHeight="1">
      <c r="B54" s="183"/>
      <c r="C54" s="183"/>
      <c r="D54" s="183"/>
      <c r="E54" s="183"/>
    </row>
    <row r="55" spans="2:5" s="150" customFormat="1" ht="12.75" customHeight="1">
      <c r="B55" s="183"/>
      <c r="C55" s="183"/>
      <c r="D55" s="183"/>
      <c r="E55" s="183"/>
    </row>
    <row r="56" spans="2:5" s="150" customFormat="1" ht="12.75" customHeight="1">
      <c r="B56" s="183"/>
      <c r="C56" s="183"/>
      <c r="D56" s="183"/>
      <c r="E56" s="183"/>
    </row>
    <row r="57" spans="2:5" s="150" customFormat="1" ht="12.75" customHeight="1">
      <c r="B57" s="183"/>
      <c r="C57" s="183"/>
      <c r="D57" s="183"/>
      <c r="E57" s="183"/>
    </row>
    <row r="58" spans="2:5" s="150" customFormat="1" ht="12.75" customHeight="1">
      <c r="B58" s="183"/>
      <c r="C58" s="183"/>
      <c r="D58" s="183"/>
      <c r="E58" s="183"/>
    </row>
    <row r="59" spans="2:5" s="150" customFormat="1" ht="12.75" customHeight="1">
      <c r="B59" s="183"/>
      <c r="C59" s="183"/>
      <c r="D59" s="183"/>
      <c r="E59" s="183"/>
    </row>
    <row r="60" spans="2:5" s="150" customFormat="1" ht="12.75" customHeight="1">
      <c r="B60" s="183"/>
      <c r="C60" s="183"/>
      <c r="D60" s="183"/>
      <c r="E60" s="183"/>
    </row>
    <row r="61" spans="2:5" s="150" customFormat="1" ht="15">
      <c r="B61" s="183"/>
      <c r="C61" s="183"/>
      <c r="D61" s="183"/>
      <c r="E61" s="183"/>
    </row>
    <row r="62" spans="2:5" s="150" customFormat="1" ht="15">
      <c r="B62" s="183"/>
      <c r="C62" s="183"/>
      <c r="D62" s="183"/>
      <c r="E62" s="183"/>
    </row>
    <row r="63" spans="2:5" s="150" customFormat="1" ht="15">
      <c r="B63" s="183"/>
      <c r="C63" s="183"/>
      <c r="D63" s="183"/>
      <c r="E63" s="183"/>
    </row>
    <row r="64" spans="2:5" s="150" customFormat="1" ht="15">
      <c r="B64" s="183"/>
      <c r="C64" s="183"/>
      <c r="D64" s="183"/>
      <c r="E64" s="183"/>
    </row>
    <row r="65" spans="2:5" s="150" customFormat="1" ht="15">
      <c r="B65" s="183"/>
      <c r="C65" s="183"/>
      <c r="D65" s="183"/>
      <c r="E65" s="183"/>
    </row>
    <row r="66" spans="2:5" s="150" customFormat="1" ht="15">
      <c r="B66" s="183"/>
      <c r="C66" s="183"/>
      <c r="D66" s="183"/>
      <c r="E66" s="183"/>
    </row>
    <row r="67" spans="2:5" s="150" customFormat="1" ht="15">
      <c r="B67" s="183"/>
      <c r="C67" s="183"/>
      <c r="D67" s="183"/>
      <c r="E67" s="183"/>
    </row>
    <row r="68" spans="2:5" s="150" customFormat="1" ht="15">
      <c r="B68" s="183"/>
      <c r="C68" s="183"/>
      <c r="D68" s="183"/>
      <c r="E68" s="183"/>
    </row>
    <row r="69" spans="2:5" s="150" customFormat="1" ht="15">
      <c r="B69" s="183"/>
      <c r="C69" s="183"/>
      <c r="D69" s="183"/>
      <c r="E69" s="183"/>
    </row>
    <row r="70" spans="2:5" s="150" customFormat="1" ht="15">
      <c r="B70" s="183"/>
      <c r="C70" s="183"/>
      <c r="D70" s="183"/>
      <c r="E70" s="183"/>
    </row>
    <row r="71" spans="2:5" s="150" customFormat="1" ht="15">
      <c r="B71" s="183"/>
      <c r="C71" s="183"/>
      <c r="D71" s="183"/>
      <c r="E71" s="183"/>
    </row>
    <row r="72" spans="2:5" s="150" customFormat="1" ht="15">
      <c r="B72" s="183"/>
      <c r="C72" s="183"/>
      <c r="D72" s="183"/>
      <c r="E72" s="183"/>
    </row>
    <row r="73" spans="2:5" s="150" customFormat="1" ht="15">
      <c r="B73" s="183"/>
      <c r="C73" s="183"/>
      <c r="D73" s="183"/>
      <c r="E73" s="183"/>
    </row>
    <row r="74" spans="2:5" s="150" customFormat="1" ht="15">
      <c r="B74" s="183"/>
      <c r="C74" s="183"/>
      <c r="D74" s="183"/>
      <c r="E74" s="183"/>
    </row>
    <row r="75" spans="2:5" s="150" customFormat="1" ht="15">
      <c r="B75" s="183"/>
      <c r="C75" s="183"/>
      <c r="D75" s="183"/>
      <c r="E75" s="183"/>
    </row>
    <row r="76" spans="2:5" s="150" customFormat="1" ht="15">
      <c r="B76" s="183"/>
      <c r="C76" s="183"/>
      <c r="D76" s="183"/>
      <c r="E76" s="183"/>
    </row>
    <row r="77" spans="2:5" s="150" customFormat="1" ht="15">
      <c r="B77" s="183"/>
      <c r="C77" s="183"/>
      <c r="D77" s="183"/>
      <c r="E77" s="183"/>
    </row>
    <row r="78" spans="2:5" s="150" customFormat="1" ht="15">
      <c r="B78" s="183"/>
      <c r="C78" s="183"/>
      <c r="D78" s="183"/>
      <c r="E78" s="183"/>
    </row>
    <row r="79" spans="2:5" s="150" customFormat="1" ht="15">
      <c r="B79" s="183"/>
      <c r="C79" s="183"/>
      <c r="D79" s="183"/>
      <c r="E79" s="183"/>
    </row>
    <row r="80" spans="2:5" s="150" customFormat="1" ht="15">
      <c r="B80" s="183"/>
      <c r="C80" s="183"/>
      <c r="D80" s="183"/>
      <c r="E80" s="183"/>
    </row>
    <row r="81" spans="2:5" s="150" customFormat="1" ht="15">
      <c r="B81" s="183"/>
      <c r="C81" s="183"/>
      <c r="D81" s="183"/>
      <c r="E81" s="183"/>
    </row>
    <row r="82" spans="2:5" s="150" customFormat="1" ht="15">
      <c r="B82" s="183"/>
      <c r="C82" s="183"/>
      <c r="D82" s="183"/>
      <c r="E82" s="183"/>
    </row>
    <row r="83" spans="2:5" s="150" customFormat="1" ht="15">
      <c r="B83" s="183"/>
      <c r="C83" s="183"/>
      <c r="D83" s="183"/>
      <c r="E83" s="183"/>
    </row>
    <row r="84" spans="2:5" s="150" customFormat="1" ht="15">
      <c r="B84" s="183"/>
      <c r="C84" s="183"/>
      <c r="D84" s="183"/>
      <c r="E84" s="183"/>
    </row>
    <row r="85" spans="2:5" s="150" customFormat="1" ht="15">
      <c r="B85" s="183"/>
      <c r="C85" s="183"/>
      <c r="D85" s="183"/>
      <c r="E85" s="183"/>
    </row>
    <row r="86" spans="2:5" s="150" customFormat="1" ht="15">
      <c r="B86" s="183"/>
      <c r="C86" s="183"/>
      <c r="D86" s="183"/>
      <c r="E86" s="183"/>
    </row>
    <row r="87" spans="2:5" s="150" customFormat="1" ht="15">
      <c r="B87" s="183"/>
      <c r="C87" s="183"/>
      <c r="D87" s="183"/>
      <c r="E87" s="183"/>
    </row>
    <row r="88" spans="2:5" s="150" customFormat="1" ht="15">
      <c r="B88" s="183"/>
      <c r="C88" s="183"/>
      <c r="D88" s="183"/>
      <c r="E88" s="183"/>
    </row>
    <row r="89" spans="2:5" s="150" customFormat="1" ht="15">
      <c r="B89" s="183"/>
      <c r="C89" s="183"/>
      <c r="D89" s="183"/>
      <c r="E89" s="183"/>
    </row>
    <row r="90" spans="2:5" s="150" customFormat="1" ht="15">
      <c r="B90" s="183"/>
      <c r="C90" s="183"/>
      <c r="D90" s="183"/>
      <c r="E90" s="183"/>
    </row>
    <row r="91" spans="2:5" s="150" customFormat="1" ht="15">
      <c r="B91" s="183"/>
      <c r="C91" s="183"/>
      <c r="D91" s="183"/>
      <c r="E91" s="183"/>
    </row>
    <row r="92" spans="2:5" s="150" customFormat="1" ht="15">
      <c r="B92" s="183"/>
      <c r="C92" s="183"/>
      <c r="D92" s="183"/>
      <c r="E92" s="183"/>
    </row>
    <row r="93" spans="2:5" s="150" customFormat="1" ht="15">
      <c r="B93" s="183"/>
      <c r="C93" s="183"/>
      <c r="D93" s="183"/>
      <c r="E93" s="183"/>
    </row>
    <row r="94" spans="2:5" s="150" customFormat="1" ht="15">
      <c r="B94" s="183"/>
      <c r="C94" s="183"/>
      <c r="D94" s="183"/>
      <c r="E94" s="183"/>
    </row>
    <row r="95" spans="2:5" s="150" customFormat="1" ht="15">
      <c r="B95" s="183"/>
      <c r="C95" s="183"/>
      <c r="D95" s="183"/>
      <c r="E95" s="183"/>
    </row>
    <row r="96" spans="2:5" s="150" customFormat="1" ht="15">
      <c r="B96" s="183"/>
      <c r="C96" s="183"/>
      <c r="D96" s="183"/>
      <c r="E96" s="183"/>
    </row>
    <row r="97" spans="2:5" s="150" customFormat="1" ht="15">
      <c r="B97" s="183"/>
      <c r="C97" s="183"/>
      <c r="D97" s="183"/>
      <c r="E97" s="183"/>
    </row>
    <row r="98" spans="2:5" s="150" customFormat="1" ht="15">
      <c r="B98" s="183"/>
      <c r="C98" s="183"/>
      <c r="D98" s="183"/>
      <c r="E98" s="183"/>
    </row>
    <row r="99" spans="2:5" s="150" customFormat="1" ht="15">
      <c r="B99" s="183"/>
      <c r="C99" s="183"/>
      <c r="D99" s="183"/>
      <c r="E99" s="183"/>
    </row>
    <row r="100" spans="2:5" s="150" customFormat="1" ht="15">
      <c r="B100" s="183"/>
      <c r="C100" s="183"/>
      <c r="D100" s="183"/>
      <c r="E100" s="183"/>
    </row>
    <row r="101" spans="2:5" s="150" customFormat="1" ht="15">
      <c r="B101" s="183"/>
      <c r="C101" s="183"/>
      <c r="D101" s="183"/>
      <c r="E101" s="183"/>
    </row>
    <row r="102" spans="2:5" s="150" customFormat="1" ht="15">
      <c r="B102" s="183"/>
      <c r="C102" s="183"/>
      <c r="D102" s="183"/>
      <c r="E102" s="183"/>
    </row>
    <row r="103" spans="2:5" s="150" customFormat="1" ht="15">
      <c r="B103" s="183"/>
      <c r="C103" s="183"/>
      <c r="D103" s="183"/>
      <c r="E103" s="183"/>
    </row>
    <row r="104" spans="2:5" s="150" customFormat="1" ht="15">
      <c r="B104" s="183"/>
      <c r="C104" s="183"/>
      <c r="D104" s="183"/>
      <c r="E104" s="183"/>
    </row>
    <row r="105" spans="2:5" s="150" customFormat="1" ht="15">
      <c r="B105" s="183"/>
      <c r="C105" s="183"/>
      <c r="D105" s="183"/>
      <c r="E105" s="183"/>
    </row>
    <row r="106" spans="2:5" s="150" customFormat="1" ht="15">
      <c r="B106" s="183"/>
      <c r="C106" s="183"/>
      <c r="D106" s="183"/>
      <c r="E106" s="183"/>
    </row>
    <row r="107" spans="2:5" s="150" customFormat="1" ht="15">
      <c r="B107" s="183"/>
      <c r="C107" s="183"/>
      <c r="D107" s="183"/>
      <c r="E107" s="183"/>
    </row>
    <row r="108" spans="2:5" s="150" customFormat="1" ht="15">
      <c r="B108" s="183"/>
      <c r="C108" s="183"/>
      <c r="D108" s="183"/>
      <c r="E108" s="183"/>
    </row>
    <row r="109" spans="2:5" s="150" customFormat="1" ht="15">
      <c r="B109" s="183"/>
      <c r="C109" s="183"/>
      <c r="D109" s="183"/>
      <c r="E109" s="183"/>
    </row>
    <row r="110" spans="2:5" s="150" customFormat="1" ht="15">
      <c r="B110" s="183"/>
      <c r="C110" s="183"/>
      <c r="D110" s="183"/>
      <c r="E110" s="183"/>
    </row>
    <row r="111" spans="2:5" s="150" customFormat="1" ht="15">
      <c r="B111" s="183"/>
      <c r="C111" s="183"/>
      <c r="D111" s="183"/>
      <c r="E111" s="183"/>
    </row>
    <row r="112" spans="2:5" s="150" customFormat="1" ht="15">
      <c r="B112" s="183"/>
      <c r="C112" s="183"/>
      <c r="D112" s="183"/>
      <c r="E112" s="183"/>
    </row>
    <row r="113" spans="2:5" s="150" customFormat="1" ht="15">
      <c r="B113" s="183"/>
      <c r="C113" s="183"/>
      <c r="D113" s="183"/>
      <c r="E113" s="183"/>
    </row>
    <row r="114" spans="2:5" s="150" customFormat="1" ht="15">
      <c r="B114" s="183"/>
      <c r="C114" s="183"/>
      <c r="D114" s="183"/>
      <c r="E114" s="183"/>
    </row>
    <row r="115" spans="2:5" s="150" customFormat="1" ht="15">
      <c r="B115" s="183"/>
      <c r="C115" s="183"/>
      <c r="D115" s="183"/>
      <c r="E115" s="183"/>
    </row>
    <row r="116" spans="2:5" s="150" customFormat="1" ht="15">
      <c r="B116" s="183"/>
      <c r="C116" s="183"/>
      <c r="D116" s="183"/>
      <c r="E116" s="183"/>
    </row>
    <row r="117" spans="2:5" s="150" customFormat="1" ht="15">
      <c r="B117" s="183"/>
      <c r="C117" s="183"/>
      <c r="D117" s="183"/>
      <c r="E117" s="183"/>
    </row>
    <row r="118" spans="2:5" s="150" customFormat="1" ht="15">
      <c r="B118" s="183"/>
      <c r="C118" s="183"/>
      <c r="D118" s="183"/>
      <c r="E118" s="183"/>
    </row>
    <row r="119" spans="2:5" s="150" customFormat="1" ht="15">
      <c r="B119" s="183"/>
      <c r="C119" s="183"/>
      <c r="D119" s="183"/>
      <c r="E119" s="183"/>
    </row>
    <row r="120" spans="2:5" s="150" customFormat="1" ht="15">
      <c r="B120" s="183"/>
      <c r="C120" s="183"/>
      <c r="D120" s="183"/>
      <c r="E120" s="183"/>
    </row>
    <row r="121" spans="1:5" s="151" customFormat="1" ht="15">
      <c r="A121" s="150"/>
      <c r="B121" s="184"/>
      <c r="C121" s="184"/>
      <c r="D121" s="184"/>
      <c r="E121" s="184"/>
    </row>
    <row r="122" spans="1:5" s="151" customFormat="1" ht="15">
      <c r="A122" s="150"/>
      <c r="B122" s="184"/>
      <c r="C122" s="184"/>
      <c r="D122" s="184"/>
      <c r="E122" s="184"/>
    </row>
    <row r="123" spans="1:5" s="151" customFormat="1" ht="15">
      <c r="A123" s="150"/>
      <c r="B123" s="184"/>
      <c r="C123" s="184"/>
      <c r="D123" s="184"/>
      <c r="E123" s="184"/>
    </row>
    <row r="124" spans="2:5" s="151" customFormat="1" ht="12.75">
      <c r="B124" s="184"/>
      <c r="C124" s="184"/>
      <c r="D124" s="184"/>
      <c r="E124" s="184"/>
    </row>
    <row r="125" spans="2:5" s="151" customFormat="1" ht="12.75">
      <c r="B125" s="184"/>
      <c r="C125" s="184"/>
      <c r="D125" s="184"/>
      <c r="E125" s="184"/>
    </row>
    <row r="126" spans="2:5" s="151" customFormat="1" ht="12.75">
      <c r="B126" s="184"/>
      <c r="C126" s="184"/>
      <c r="D126" s="184"/>
      <c r="E126" s="184"/>
    </row>
    <row r="127" spans="2:5" s="151" customFormat="1" ht="12.75">
      <c r="B127" s="184"/>
      <c r="C127" s="184"/>
      <c r="D127" s="184"/>
      <c r="E127" s="184"/>
    </row>
    <row r="128" spans="2:5" s="151" customFormat="1" ht="12.75">
      <c r="B128" s="184"/>
      <c r="C128" s="184"/>
      <c r="D128" s="184"/>
      <c r="E128" s="184"/>
    </row>
    <row r="129" spans="2:5" s="151" customFormat="1" ht="12.75">
      <c r="B129" s="184"/>
      <c r="C129" s="184"/>
      <c r="D129" s="184"/>
      <c r="E129" s="184"/>
    </row>
    <row r="130" spans="2:5" s="151" customFormat="1" ht="12.75">
      <c r="B130" s="184"/>
      <c r="C130" s="184"/>
      <c r="D130" s="184"/>
      <c r="E130" s="184"/>
    </row>
    <row r="131" ht="14.25">
      <c r="A131" s="151"/>
    </row>
    <row r="132" ht="14.25">
      <c r="A132" s="151"/>
    </row>
    <row r="133" ht="14.25">
      <c r="A133" s="151"/>
    </row>
  </sheetData>
  <sheetProtection/>
  <mergeCells count="6">
    <mergeCell ref="A2:E2"/>
    <mergeCell ref="A4:A5"/>
    <mergeCell ref="B4:B5"/>
    <mergeCell ref="C4:C5"/>
    <mergeCell ref="D4:D5"/>
    <mergeCell ref="E4:E5"/>
  </mergeCells>
  <printOptions/>
  <pageMargins left="0.4722222222222222" right="0.3541666666666667" top="0.39305555555555555" bottom="0.3145833333333333" header="0.5" footer="0.5"/>
  <pageSetup horizontalDpi="600" verticalDpi="600" orientation="portrait" paperSize="9"/>
  <legacyDrawing r:id="rId2"/>
</worksheet>
</file>

<file path=xl/worksheets/sheet3.xml><?xml version="1.0" encoding="utf-8"?>
<worksheet xmlns="http://schemas.openxmlformats.org/spreadsheetml/2006/main" xmlns:r="http://schemas.openxmlformats.org/officeDocument/2006/relationships">
  <dimension ref="A1:L482"/>
  <sheetViews>
    <sheetView tabSelected="1" zoomScaleSheetLayoutView="100" workbookViewId="0" topLeftCell="A1">
      <pane ySplit="5" topLeftCell="A6" activePane="bottomLeft" state="frozen"/>
      <selection pane="bottomLeft" activeCell="A2" sqref="A2:H2"/>
    </sheetView>
  </sheetViews>
  <sheetFormatPr defaultColWidth="9.00390625" defaultRowHeight="21" customHeight="1"/>
  <cols>
    <col min="1" max="1" width="10.125" style="110" customWidth="1"/>
    <col min="2" max="2" width="38.625" style="110" customWidth="1"/>
    <col min="3" max="3" width="11.25390625" style="111" customWidth="1"/>
    <col min="4" max="4" width="15.25390625" style="111" hidden="1" customWidth="1"/>
    <col min="5" max="5" width="19.875" style="112" hidden="1" customWidth="1"/>
    <col min="6" max="6" width="11.00390625" style="112" customWidth="1"/>
    <col min="7" max="7" width="10.625" style="112" customWidth="1"/>
    <col min="8" max="8" width="10.00390625" style="113" customWidth="1"/>
    <col min="9" max="9" width="9.375" style="109" hidden="1" customWidth="1"/>
    <col min="10" max="13" width="9.00390625" style="109" hidden="1" customWidth="1"/>
    <col min="14" max="252" width="9.00390625" style="109" customWidth="1"/>
    <col min="253" max="16384" width="9.00390625" style="114" customWidth="1"/>
  </cols>
  <sheetData>
    <row r="1" ht="15" customHeight="1">
      <c r="A1" s="110" t="s">
        <v>87</v>
      </c>
    </row>
    <row r="2" spans="1:8" s="109" customFormat="1" ht="39" customHeight="1">
      <c r="A2" s="115" t="s">
        <v>88</v>
      </c>
      <c r="B2" s="116"/>
      <c r="C2" s="115"/>
      <c r="D2" s="115"/>
      <c r="E2" s="115"/>
      <c r="F2" s="115"/>
      <c r="G2" s="115"/>
      <c r="H2" s="115"/>
    </row>
    <row r="3" spans="1:8" s="109" customFormat="1" ht="21" customHeight="1">
      <c r="A3" s="117"/>
      <c r="B3" s="117"/>
      <c r="C3" s="118">
        <v>44534</v>
      </c>
      <c r="D3" s="118"/>
      <c r="E3" s="118"/>
      <c r="F3" s="118"/>
      <c r="G3" s="112"/>
      <c r="H3" s="119" t="s">
        <v>89</v>
      </c>
    </row>
    <row r="4" spans="1:8" s="109" customFormat="1" ht="36.75" customHeight="1">
      <c r="A4" s="120" t="s">
        <v>90</v>
      </c>
      <c r="B4" s="120" t="s">
        <v>91</v>
      </c>
      <c r="C4" s="121" t="s">
        <v>92</v>
      </c>
      <c r="D4" s="121" t="s">
        <v>93</v>
      </c>
      <c r="E4" s="122" t="s">
        <v>94</v>
      </c>
      <c r="F4" s="122" t="s">
        <v>7</v>
      </c>
      <c r="G4" s="122" t="s">
        <v>8</v>
      </c>
      <c r="H4" s="123" t="s">
        <v>40</v>
      </c>
    </row>
    <row r="5" spans="1:8" s="109" customFormat="1" ht="21" customHeight="1">
      <c r="A5" s="124"/>
      <c r="B5" s="125" t="s">
        <v>95</v>
      </c>
      <c r="C5" s="126">
        <v>415637</v>
      </c>
      <c r="D5" s="121"/>
      <c r="E5" s="122"/>
      <c r="F5" s="122">
        <f>F6+F480</f>
        <v>372019</v>
      </c>
      <c r="G5" s="122">
        <f>G6+G480</f>
        <v>-43618</v>
      </c>
      <c r="H5" s="127"/>
    </row>
    <row r="6" spans="1:8" s="109" customFormat="1" ht="21" customHeight="1">
      <c r="A6" s="124"/>
      <c r="B6" s="125" t="s">
        <v>96</v>
      </c>
      <c r="C6" s="126">
        <v>372272</v>
      </c>
      <c r="D6" s="121">
        <f>D7+D113+D120+D137+D155+D170+D193+D274+D319+D327+D344+D400+D407+D424+D433+D443+D449+D454+D468+D471+D475</f>
        <v>230814</v>
      </c>
      <c r="E6" s="121">
        <f>E7+E113+E120+E137+E155+E170+E193+E274+E319+E327+E344+E400+E407+E424+E433+E443+E449+E454+E468+E471+E475</f>
        <v>83728</v>
      </c>
      <c r="F6" s="121">
        <f>F7+F113+F120+F137+F155+F170+F193+F274+F319+F327+F344+F400+F407+F424+F433+F443+F449+F454+F468+F471+F475+F478</f>
        <v>328654</v>
      </c>
      <c r="G6" s="121">
        <f>F6-C6</f>
        <v>-43618</v>
      </c>
      <c r="H6" s="128"/>
    </row>
    <row r="7" spans="1:11" s="109" customFormat="1" ht="21" customHeight="1">
      <c r="A7" s="129" t="s">
        <v>97</v>
      </c>
      <c r="B7" s="130" t="s">
        <v>98</v>
      </c>
      <c r="C7" s="131">
        <v>44465</v>
      </c>
      <c r="D7" s="131">
        <f>D8+D17+D22+D31+D38+D44+D53+D55+D59+D62+D65+D69+D71+D76+D79+D85+D90+D94+D98+D102+D104+D111</f>
        <v>26077</v>
      </c>
      <c r="E7" s="131">
        <f>E8+E17+E22+E31+E38+E44+E53+E55+E59+E62+E65+E69+E71+E76+E79+E85+E90+E94+E98+E102+E104+E111</f>
        <v>20312</v>
      </c>
      <c r="F7" s="131">
        <f>F8+F17+F22+F31+F38+F44+F53+F55+F59+F62+F65+F69+F71+F76+F79+F85+F90+F94+F98+F102+F104+F111</f>
        <v>46389</v>
      </c>
      <c r="G7" s="131">
        <f aca="true" t="shared" si="0" ref="G7:G70">F7-C7</f>
        <v>1924</v>
      </c>
      <c r="H7" s="131">
        <f>H8+H17+H22+H31+H38+H44+H53+H55+H59+H62+H65+H69+H71+H76+H79+H85+H90+H94+H98+H102+H104+H111</f>
        <v>0</v>
      </c>
      <c r="I7" s="109">
        <v>77</v>
      </c>
      <c r="K7" s="109">
        <v>29431</v>
      </c>
    </row>
    <row r="8" spans="1:8" s="109" customFormat="1" ht="21" customHeight="1">
      <c r="A8" s="124" t="s">
        <v>99</v>
      </c>
      <c r="B8" s="132" t="s">
        <v>100</v>
      </c>
      <c r="C8" s="133">
        <v>984</v>
      </c>
      <c r="D8" s="134">
        <f>SUM(D9:D16)</f>
        <v>736</v>
      </c>
      <c r="E8" s="134">
        <f>SUM(E9:E16)</f>
        <v>353</v>
      </c>
      <c r="F8" s="134">
        <f>SUM(F9:F16)</f>
        <v>1089</v>
      </c>
      <c r="G8" s="134">
        <f t="shared" si="0"/>
        <v>105</v>
      </c>
      <c r="H8" s="135"/>
    </row>
    <row r="9" spans="1:8" s="109" customFormat="1" ht="21" customHeight="1">
      <c r="A9" s="124" t="s">
        <v>101</v>
      </c>
      <c r="B9" s="136" t="s">
        <v>102</v>
      </c>
      <c r="C9" s="137">
        <v>699</v>
      </c>
      <c r="D9" s="134">
        <v>644</v>
      </c>
      <c r="E9" s="138">
        <v>197</v>
      </c>
      <c r="F9" s="134">
        <f aca="true" t="shared" si="1" ref="F9:F16">D9+E9</f>
        <v>841</v>
      </c>
      <c r="G9" s="134">
        <f t="shared" si="0"/>
        <v>142</v>
      </c>
      <c r="H9" s="135"/>
    </row>
    <row r="10" spans="1:8" s="109" customFormat="1" ht="21" customHeight="1">
      <c r="A10" s="124" t="s">
        <v>103</v>
      </c>
      <c r="B10" s="136" t="s">
        <v>104</v>
      </c>
      <c r="C10" s="137">
        <v>31</v>
      </c>
      <c r="D10" s="134">
        <v>15</v>
      </c>
      <c r="E10" s="138">
        <v>16</v>
      </c>
      <c r="F10" s="134">
        <f t="shared" si="1"/>
        <v>31</v>
      </c>
      <c r="G10" s="134">
        <f t="shared" si="0"/>
        <v>0</v>
      </c>
      <c r="H10" s="135"/>
    </row>
    <row r="11" spans="1:8" s="109" customFormat="1" ht="21" customHeight="1">
      <c r="A11" s="124" t="s">
        <v>105</v>
      </c>
      <c r="B11" s="136" t="s">
        <v>106</v>
      </c>
      <c r="C11" s="137">
        <v>6</v>
      </c>
      <c r="D11" s="134"/>
      <c r="E11" s="138">
        <v>4</v>
      </c>
      <c r="F11" s="134">
        <f t="shared" si="1"/>
        <v>4</v>
      </c>
      <c r="G11" s="134">
        <f t="shared" si="0"/>
        <v>-2</v>
      </c>
      <c r="H11" s="135"/>
    </row>
    <row r="12" spans="1:8" s="109" customFormat="1" ht="21" customHeight="1">
      <c r="A12" s="124" t="s">
        <v>107</v>
      </c>
      <c r="B12" s="136" t="s">
        <v>108</v>
      </c>
      <c r="C12" s="137">
        <v>48</v>
      </c>
      <c r="D12" s="134">
        <v>24</v>
      </c>
      <c r="E12" s="138">
        <v>24</v>
      </c>
      <c r="F12" s="134">
        <f t="shared" si="1"/>
        <v>48</v>
      </c>
      <c r="G12" s="134">
        <f t="shared" si="0"/>
        <v>0</v>
      </c>
      <c r="H12" s="135"/>
    </row>
    <row r="13" spans="1:8" s="109" customFormat="1" ht="21" customHeight="1">
      <c r="A13" s="124" t="s">
        <v>109</v>
      </c>
      <c r="B13" s="136" t="s">
        <v>110</v>
      </c>
      <c r="C13" s="137">
        <v>17</v>
      </c>
      <c r="D13" s="134">
        <v>9</v>
      </c>
      <c r="E13" s="138">
        <v>9</v>
      </c>
      <c r="F13" s="134">
        <f t="shared" si="1"/>
        <v>18</v>
      </c>
      <c r="G13" s="134">
        <f t="shared" si="0"/>
        <v>1</v>
      </c>
      <c r="H13" s="135"/>
    </row>
    <row r="14" spans="1:8" s="109" customFormat="1" ht="21" customHeight="1">
      <c r="A14" s="124" t="s">
        <v>111</v>
      </c>
      <c r="B14" s="136" t="s">
        <v>112</v>
      </c>
      <c r="C14" s="137">
        <v>84</v>
      </c>
      <c r="D14" s="134">
        <v>20</v>
      </c>
      <c r="E14" s="138">
        <v>67</v>
      </c>
      <c r="F14" s="134">
        <f t="shared" si="1"/>
        <v>87</v>
      </c>
      <c r="G14" s="134">
        <f t="shared" si="0"/>
        <v>3</v>
      </c>
      <c r="H14" s="135"/>
    </row>
    <row r="15" spans="1:8" s="109" customFormat="1" ht="21" customHeight="1">
      <c r="A15" s="124" t="s">
        <v>113</v>
      </c>
      <c r="B15" s="136" t="s">
        <v>114</v>
      </c>
      <c r="C15" s="137">
        <v>39</v>
      </c>
      <c r="D15" s="134"/>
      <c r="E15" s="134">
        <v>0</v>
      </c>
      <c r="F15" s="134">
        <f t="shared" si="1"/>
        <v>0</v>
      </c>
      <c r="G15" s="134">
        <f t="shared" si="0"/>
        <v>-39</v>
      </c>
      <c r="H15" s="135"/>
    </row>
    <row r="16" spans="1:8" s="109" customFormat="1" ht="21" customHeight="1">
      <c r="A16" s="124" t="s">
        <v>115</v>
      </c>
      <c r="B16" s="136" t="s">
        <v>116</v>
      </c>
      <c r="C16" s="137">
        <v>60</v>
      </c>
      <c r="D16" s="134">
        <v>24</v>
      </c>
      <c r="E16" s="138">
        <v>36</v>
      </c>
      <c r="F16" s="134">
        <f t="shared" si="1"/>
        <v>60</v>
      </c>
      <c r="G16" s="134">
        <f t="shared" si="0"/>
        <v>0</v>
      </c>
      <c r="H16" s="135"/>
    </row>
    <row r="17" spans="1:8" s="109" customFormat="1" ht="21" customHeight="1">
      <c r="A17" s="124" t="s">
        <v>117</v>
      </c>
      <c r="B17" s="132" t="s">
        <v>118</v>
      </c>
      <c r="C17" s="133">
        <v>737</v>
      </c>
      <c r="D17" s="134">
        <f>SUM(D18:D21)</f>
        <v>688</v>
      </c>
      <c r="E17" s="134">
        <f>SUM(E18:E21)</f>
        <v>37</v>
      </c>
      <c r="F17" s="134">
        <f>SUM(F18:F21)</f>
        <v>725</v>
      </c>
      <c r="G17" s="134">
        <f t="shared" si="0"/>
        <v>-12</v>
      </c>
      <c r="H17" s="135"/>
    </row>
    <row r="18" spans="1:8" s="109" customFormat="1" ht="21" customHeight="1">
      <c r="A18" s="124" t="s">
        <v>119</v>
      </c>
      <c r="B18" s="136" t="s">
        <v>120</v>
      </c>
      <c r="C18" s="137">
        <v>737</v>
      </c>
      <c r="D18" s="134">
        <v>558</v>
      </c>
      <c r="E18" s="134">
        <v>35</v>
      </c>
      <c r="F18" s="134">
        <f aca="true" t="shared" si="2" ref="F18:F21">D18+E18</f>
        <v>593</v>
      </c>
      <c r="G18" s="134">
        <f t="shared" si="0"/>
        <v>-144</v>
      </c>
      <c r="H18" s="135"/>
    </row>
    <row r="19" spans="1:8" s="109" customFormat="1" ht="21" customHeight="1">
      <c r="A19" s="124">
        <v>2010204</v>
      </c>
      <c r="B19" s="139" t="s">
        <v>121</v>
      </c>
      <c r="C19" s="137"/>
      <c r="D19" s="134">
        <v>40</v>
      </c>
      <c r="E19" s="134"/>
      <c r="F19" s="134">
        <f t="shared" si="2"/>
        <v>40</v>
      </c>
      <c r="G19" s="134">
        <f t="shared" si="0"/>
        <v>40</v>
      </c>
      <c r="H19" s="135"/>
    </row>
    <row r="20" spans="1:8" s="109" customFormat="1" ht="21" customHeight="1">
      <c r="A20" s="124">
        <v>2010206</v>
      </c>
      <c r="B20" s="139" t="s">
        <v>122</v>
      </c>
      <c r="C20" s="137"/>
      <c r="D20" s="134">
        <v>50</v>
      </c>
      <c r="E20" s="134">
        <v>0</v>
      </c>
      <c r="F20" s="134">
        <f t="shared" si="2"/>
        <v>50</v>
      </c>
      <c r="G20" s="134">
        <f t="shared" si="0"/>
        <v>50</v>
      </c>
      <c r="H20" s="135"/>
    </row>
    <row r="21" spans="1:8" s="109" customFormat="1" ht="21" customHeight="1">
      <c r="A21" s="124">
        <v>2010299</v>
      </c>
      <c r="B21" s="139" t="s">
        <v>123</v>
      </c>
      <c r="C21" s="137"/>
      <c r="D21" s="134">
        <v>40</v>
      </c>
      <c r="E21" s="134">
        <v>2</v>
      </c>
      <c r="F21" s="134">
        <f t="shared" si="2"/>
        <v>42</v>
      </c>
      <c r="G21" s="134">
        <f t="shared" si="0"/>
        <v>42</v>
      </c>
      <c r="H21" s="135"/>
    </row>
    <row r="22" spans="1:8" s="109" customFormat="1" ht="21" customHeight="1">
      <c r="A22" s="124" t="s">
        <v>124</v>
      </c>
      <c r="B22" s="132" t="s">
        <v>125</v>
      </c>
      <c r="C22" s="133">
        <v>10430</v>
      </c>
      <c r="D22" s="134">
        <f>SUM(D23:D30)</f>
        <v>7981</v>
      </c>
      <c r="E22" s="134">
        <f>SUM(E23:E30)</f>
        <v>1771</v>
      </c>
      <c r="F22" s="134">
        <f>SUM(F23:F30)</f>
        <v>9752</v>
      </c>
      <c r="G22" s="134">
        <f t="shared" si="0"/>
        <v>-678</v>
      </c>
      <c r="H22" s="135"/>
    </row>
    <row r="23" spans="1:8" s="109" customFormat="1" ht="33" customHeight="1">
      <c r="A23" s="124" t="s">
        <v>126</v>
      </c>
      <c r="B23" s="136" t="s">
        <v>127</v>
      </c>
      <c r="C23" s="137">
        <v>4661</v>
      </c>
      <c r="D23" s="134">
        <v>4427</v>
      </c>
      <c r="E23" s="134">
        <v>209</v>
      </c>
      <c r="F23" s="134">
        <f aca="true" t="shared" si="3" ref="F23:F30">D23+E23</f>
        <v>4636</v>
      </c>
      <c r="G23" s="134">
        <f t="shared" si="0"/>
        <v>-25</v>
      </c>
      <c r="H23" s="135"/>
    </row>
    <row r="24" spans="1:8" s="109" customFormat="1" ht="33" customHeight="1">
      <c r="A24" s="124" t="s">
        <v>128</v>
      </c>
      <c r="B24" s="136" t="s">
        <v>129</v>
      </c>
      <c r="C24" s="137">
        <v>1131</v>
      </c>
      <c r="D24" s="134">
        <v>902</v>
      </c>
      <c r="E24" s="134">
        <v>161</v>
      </c>
      <c r="F24" s="134">
        <f t="shared" si="3"/>
        <v>1063</v>
      </c>
      <c r="G24" s="134">
        <f t="shared" si="0"/>
        <v>-68</v>
      </c>
      <c r="H24" s="135"/>
    </row>
    <row r="25" spans="1:8" s="109" customFormat="1" ht="33" customHeight="1">
      <c r="A25" s="124" t="s">
        <v>130</v>
      </c>
      <c r="B25" s="136" t="s">
        <v>131</v>
      </c>
      <c r="C25" s="137">
        <v>424</v>
      </c>
      <c r="D25" s="134"/>
      <c r="E25" s="134">
        <v>424</v>
      </c>
      <c r="F25" s="134">
        <f t="shared" si="3"/>
        <v>424</v>
      </c>
      <c r="G25" s="134">
        <f t="shared" si="0"/>
        <v>0</v>
      </c>
      <c r="H25" s="135"/>
    </row>
    <row r="26" spans="1:8" s="109" customFormat="1" ht="21" customHeight="1">
      <c r="A26" s="124" t="s">
        <v>132</v>
      </c>
      <c r="B26" s="136" t="s">
        <v>133</v>
      </c>
      <c r="C26" s="137">
        <v>236</v>
      </c>
      <c r="D26" s="134">
        <v>47</v>
      </c>
      <c r="E26" s="134">
        <v>17</v>
      </c>
      <c r="F26" s="134">
        <f t="shared" si="3"/>
        <v>64</v>
      </c>
      <c r="G26" s="134">
        <f t="shared" si="0"/>
        <v>-172</v>
      </c>
      <c r="H26" s="135"/>
    </row>
    <row r="27" spans="1:8" s="109" customFormat="1" ht="21" customHeight="1">
      <c r="A27" s="124" t="s">
        <v>134</v>
      </c>
      <c r="B27" s="136" t="s">
        <v>135</v>
      </c>
      <c r="C27" s="137">
        <v>312</v>
      </c>
      <c r="D27" s="134">
        <v>243</v>
      </c>
      <c r="E27" s="134">
        <v>20</v>
      </c>
      <c r="F27" s="134">
        <f t="shared" si="3"/>
        <v>263</v>
      </c>
      <c r="G27" s="134">
        <f t="shared" si="0"/>
        <v>-49</v>
      </c>
      <c r="H27" s="135"/>
    </row>
    <row r="28" spans="1:8" s="109" customFormat="1" ht="21" customHeight="1">
      <c r="A28" s="124" t="s">
        <v>136</v>
      </c>
      <c r="B28" s="136" t="s">
        <v>137</v>
      </c>
      <c r="C28" s="137">
        <v>221</v>
      </c>
      <c r="D28" s="134">
        <v>142</v>
      </c>
      <c r="E28" s="134">
        <v>29</v>
      </c>
      <c r="F28" s="134">
        <f t="shared" si="3"/>
        <v>171</v>
      </c>
      <c r="G28" s="134">
        <f t="shared" si="0"/>
        <v>-50</v>
      </c>
      <c r="H28" s="135"/>
    </row>
    <row r="29" spans="1:8" s="109" customFormat="1" ht="36.75" customHeight="1">
      <c r="A29" s="124" t="s">
        <v>138</v>
      </c>
      <c r="B29" s="136" t="s">
        <v>139</v>
      </c>
      <c r="C29" s="137">
        <v>2913</v>
      </c>
      <c r="D29" s="134">
        <v>2039</v>
      </c>
      <c r="E29" s="134">
        <v>874</v>
      </c>
      <c r="F29" s="134">
        <f t="shared" si="3"/>
        <v>2913</v>
      </c>
      <c r="G29" s="134">
        <f t="shared" si="0"/>
        <v>0</v>
      </c>
      <c r="H29" s="135"/>
    </row>
    <row r="30" spans="1:8" s="109" customFormat="1" ht="39" customHeight="1">
      <c r="A30" s="124" t="s">
        <v>140</v>
      </c>
      <c r="B30" s="136" t="s">
        <v>141</v>
      </c>
      <c r="C30" s="137">
        <v>532</v>
      </c>
      <c r="D30" s="134">
        <v>181</v>
      </c>
      <c r="E30" s="134">
        <v>37</v>
      </c>
      <c r="F30" s="134">
        <f t="shared" si="3"/>
        <v>218</v>
      </c>
      <c r="G30" s="134">
        <f t="shared" si="0"/>
        <v>-314</v>
      </c>
      <c r="H30" s="135"/>
    </row>
    <row r="31" spans="1:8" s="109" customFormat="1" ht="21" customHeight="1">
      <c r="A31" s="124" t="s">
        <v>142</v>
      </c>
      <c r="B31" s="132" t="s">
        <v>143</v>
      </c>
      <c r="C31" s="133">
        <v>865</v>
      </c>
      <c r="D31" s="134">
        <f>SUM(D32:D37)</f>
        <v>799</v>
      </c>
      <c r="E31" s="134">
        <f>SUM(E32:E37)</f>
        <v>211</v>
      </c>
      <c r="F31" s="134">
        <f>SUM(F32:F37)</f>
        <v>1010</v>
      </c>
      <c r="G31" s="134">
        <f t="shared" si="0"/>
        <v>145</v>
      </c>
      <c r="H31" s="135"/>
    </row>
    <row r="32" spans="1:8" s="109" customFormat="1" ht="21" customHeight="1">
      <c r="A32" s="124" t="s">
        <v>144</v>
      </c>
      <c r="B32" s="136" t="s">
        <v>145</v>
      </c>
      <c r="C32" s="137">
        <v>352</v>
      </c>
      <c r="D32" s="134">
        <v>350</v>
      </c>
      <c r="E32" s="134">
        <v>194</v>
      </c>
      <c r="F32" s="134">
        <f aca="true" t="shared" si="4" ref="F32:F37">D32+E32</f>
        <v>544</v>
      </c>
      <c r="G32" s="134">
        <f t="shared" si="0"/>
        <v>192</v>
      </c>
      <c r="H32" s="135"/>
    </row>
    <row r="33" spans="1:8" s="109" customFormat="1" ht="21" customHeight="1">
      <c r="A33" s="124" t="s">
        <v>146</v>
      </c>
      <c r="B33" s="136" t="s">
        <v>147</v>
      </c>
      <c r="C33" s="137">
        <v>155</v>
      </c>
      <c r="D33" s="134">
        <v>146</v>
      </c>
      <c r="E33" s="134">
        <v>9</v>
      </c>
      <c r="F33" s="134">
        <f t="shared" si="4"/>
        <v>155</v>
      </c>
      <c r="G33" s="134">
        <f t="shared" si="0"/>
        <v>0</v>
      </c>
      <c r="H33" s="135"/>
    </row>
    <row r="34" spans="1:8" s="109" customFormat="1" ht="21" customHeight="1">
      <c r="A34" s="124" t="s">
        <v>148</v>
      </c>
      <c r="B34" s="136" t="s">
        <v>149</v>
      </c>
      <c r="C34" s="137">
        <v>38</v>
      </c>
      <c r="D34" s="134">
        <v>38</v>
      </c>
      <c r="E34" s="134">
        <v>0</v>
      </c>
      <c r="F34" s="134">
        <f t="shared" si="4"/>
        <v>38</v>
      </c>
      <c r="G34" s="134">
        <f t="shared" si="0"/>
        <v>0</v>
      </c>
      <c r="H34" s="135"/>
    </row>
    <row r="35" spans="1:8" s="109" customFormat="1" ht="21" customHeight="1">
      <c r="A35" s="124" t="s">
        <v>150</v>
      </c>
      <c r="B35" s="136" t="s">
        <v>151</v>
      </c>
      <c r="C35" s="137">
        <v>168</v>
      </c>
      <c r="D35" s="134">
        <v>168</v>
      </c>
      <c r="E35" s="134">
        <v>0</v>
      </c>
      <c r="F35" s="134">
        <f t="shared" si="4"/>
        <v>168</v>
      </c>
      <c r="G35" s="134">
        <f t="shared" si="0"/>
        <v>0</v>
      </c>
      <c r="H35" s="135"/>
    </row>
    <row r="36" spans="1:8" s="109" customFormat="1" ht="21" customHeight="1">
      <c r="A36" s="124" t="s">
        <v>152</v>
      </c>
      <c r="B36" s="136" t="s">
        <v>153</v>
      </c>
      <c r="C36" s="137">
        <v>52</v>
      </c>
      <c r="D36" s="134">
        <v>47</v>
      </c>
      <c r="E36" s="134">
        <v>8</v>
      </c>
      <c r="F36" s="134">
        <f t="shared" si="4"/>
        <v>55</v>
      </c>
      <c r="G36" s="134">
        <f t="shared" si="0"/>
        <v>3</v>
      </c>
      <c r="H36" s="135"/>
    </row>
    <row r="37" spans="1:8" s="109" customFormat="1" ht="21" customHeight="1">
      <c r="A37" s="124" t="s">
        <v>154</v>
      </c>
      <c r="B37" s="136" t="s">
        <v>155</v>
      </c>
      <c r="C37" s="137">
        <v>100</v>
      </c>
      <c r="D37" s="134">
        <v>50</v>
      </c>
      <c r="E37" s="134">
        <v>0</v>
      </c>
      <c r="F37" s="134">
        <f t="shared" si="4"/>
        <v>50</v>
      </c>
      <c r="G37" s="134">
        <f t="shared" si="0"/>
        <v>-50</v>
      </c>
      <c r="H37" s="135"/>
    </row>
    <row r="38" spans="1:8" s="109" customFormat="1" ht="21" customHeight="1">
      <c r="A38" s="124" t="s">
        <v>156</v>
      </c>
      <c r="B38" s="132" t="s">
        <v>157</v>
      </c>
      <c r="C38" s="133">
        <v>368</v>
      </c>
      <c r="D38" s="134">
        <f>SUM(D39:D43)</f>
        <v>171</v>
      </c>
      <c r="E38" s="134">
        <f>SUM(E39:E43)</f>
        <v>91</v>
      </c>
      <c r="F38" s="134">
        <f>SUM(F39:F43)</f>
        <v>262</v>
      </c>
      <c r="G38" s="134">
        <f t="shared" si="0"/>
        <v>-106</v>
      </c>
      <c r="H38" s="135"/>
    </row>
    <row r="39" spans="1:8" s="109" customFormat="1" ht="21" customHeight="1">
      <c r="A39" s="124" t="s">
        <v>158</v>
      </c>
      <c r="B39" s="136" t="s">
        <v>159</v>
      </c>
      <c r="C39" s="137">
        <v>146</v>
      </c>
      <c r="D39" s="134">
        <v>110</v>
      </c>
      <c r="E39" s="134">
        <v>59</v>
      </c>
      <c r="F39" s="134">
        <f aca="true" t="shared" si="5" ref="F39:F43">D39+E39</f>
        <v>169</v>
      </c>
      <c r="G39" s="134">
        <f t="shared" si="0"/>
        <v>23</v>
      </c>
      <c r="H39" s="135"/>
    </row>
    <row r="40" spans="1:8" s="109" customFormat="1" ht="21" customHeight="1">
      <c r="A40" s="124" t="s">
        <v>160</v>
      </c>
      <c r="B40" s="136" t="s">
        <v>161</v>
      </c>
      <c r="C40" s="137">
        <v>13</v>
      </c>
      <c r="D40" s="134">
        <v>5</v>
      </c>
      <c r="E40" s="134">
        <v>8</v>
      </c>
      <c r="F40" s="134">
        <f t="shared" si="5"/>
        <v>13</v>
      </c>
      <c r="G40" s="134">
        <f t="shared" si="0"/>
        <v>0</v>
      </c>
      <c r="H40" s="135"/>
    </row>
    <row r="41" spans="1:8" s="109" customFormat="1" ht="21" customHeight="1">
      <c r="A41" s="124" t="s">
        <v>162</v>
      </c>
      <c r="B41" s="136" t="s">
        <v>163</v>
      </c>
      <c r="C41" s="137">
        <v>120</v>
      </c>
      <c r="D41" s="134">
        <v>3</v>
      </c>
      <c r="E41" s="134">
        <v>7</v>
      </c>
      <c r="F41" s="134">
        <f t="shared" si="5"/>
        <v>10</v>
      </c>
      <c r="G41" s="134">
        <f t="shared" si="0"/>
        <v>-110</v>
      </c>
      <c r="H41" s="135"/>
    </row>
    <row r="42" spans="1:8" s="109" customFormat="1" ht="21" customHeight="1">
      <c r="A42" s="124" t="s">
        <v>164</v>
      </c>
      <c r="B42" s="136" t="s">
        <v>165</v>
      </c>
      <c r="C42" s="137">
        <v>30</v>
      </c>
      <c r="D42" s="134">
        <v>29</v>
      </c>
      <c r="E42" s="134">
        <v>1</v>
      </c>
      <c r="F42" s="134">
        <f t="shared" si="5"/>
        <v>30</v>
      </c>
      <c r="G42" s="134">
        <f t="shared" si="0"/>
        <v>0</v>
      </c>
      <c r="H42" s="135"/>
    </row>
    <row r="43" spans="1:8" s="109" customFormat="1" ht="21" customHeight="1">
      <c r="A43" s="124" t="s">
        <v>166</v>
      </c>
      <c r="B43" s="136" t="s">
        <v>167</v>
      </c>
      <c r="C43" s="137">
        <v>59</v>
      </c>
      <c r="D43" s="134">
        <v>24</v>
      </c>
      <c r="E43" s="134">
        <v>16</v>
      </c>
      <c r="F43" s="134">
        <f t="shared" si="5"/>
        <v>40</v>
      </c>
      <c r="G43" s="134">
        <f t="shared" si="0"/>
        <v>-19</v>
      </c>
      <c r="H43" s="135"/>
    </row>
    <row r="44" spans="1:8" s="109" customFormat="1" ht="21" customHeight="1">
      <c r="A44" s="124" t="s">
        <v>168</v>
      </c>
      <c r="B44" s="132" t="s">
        <v>169</v>
      </c>
      <c r="C44" s="133">
        <v>4159</v>
      </c>
      <c r="D44" s="134">
        <f>SUM(D45:D52)</f>
        <v>2311</v>
      </c>
      <c r="E44" s="134">
        <f>SUM(E45:E52)</f>
        <v>1904</v>
      </c>
      <c r="F44" s="134">
        <f>SUM(F45:F52)</f>
        <v>4215</v>
      </c>
      <c r="G44" s="134">
        <f t="shared" si="0"/>
        <v>56</v>
      </c>
      <c r="H44" s="135"/>
    </row>
    <row r="45" spans="1:8" s="109" customFormat="1" ht="21" customHeight="1">
      <c r="A45" s="124" t="s">
        <v>170</v>
      </c>
      <c r="B45" s="136" t="s">
        <v>171</v>
      </c>
      <c r="C45" s="137">
        <v>910</v>
      </c>
      <c r="D45" s="134">
        <v>350</v>
      </c>
      <c r="E45" s="134">
        <v>560</v>
      </c>
      <c r="F45" s="134">
        <f aca="true" t="shared" si="6" ref="F45:F52">D45+E45</f>
        <v>910</v>
      </c>
      <c r="G45" s="134">
        <f t="shared" si="0"/>
        <v>0</v>
      </c>
      <c r="H45" s="135"/>
    </row>
    <row r="46" spans="1:8" s="109" customFormat="1" ht="21" customHeight="1">
      <c r="A46" s="124" t="s">
        <v>172</v>
      </c>
      <c r="B46" s="136" t="s">
        <v>173</v>
      </c>
      <c r="C46" s="137">
        <v>155</v>
      </c>
      <c r="D46" s="134">
        <v>48</v>
      </c>
      <c r="E46" s="134">
        <v>107</v>
      </c>
      <c r="F46" s="134">
        <f t="shared" si="6"/>
        <v>155</v>
      </c>
      <c r="G46" s="134">
        <f t="shared" si="0"/>
        <v>0</v>
      </c>
      <c r="H46" s="135"/>
    </row>
    <row r="47" spans="1:8" s="109" customFormat="1" ht="21" customHeight="1">
      <c r="A47" s="124" t="s">
        <v>174</v>
      </c>
      <c r="B47" s="136" t="s">
        <v>175</v>
      </c>
      <c r="C47" s="137">
        <v>250</v>
      </c>
      <c r="D47" s="134"/>
      <c r="E47" s="134">
        <v>250</v>
      </c>
      <c r="F47" s="134">
        <f t="shared" si="6"/>
        <v>250</v>
      </c>
      <c r="G47" s="134">
        <f t="shared" si="0"/>
        <v>0</v>
      </c>
      <c r="H47" s="135"/>
    </row>
    <row r="48" spans="1:8" s="109" customFormat="1" ht="21" customHeight="1">
      <c r="A48" s="124" t="s">
        <v>176</v>
      </c>
      <c r="B48" s="136" t="s">
        <v>177</v>
      </c>
      <c r="C48" s="137">
        <v>23</v>
      </c>
      <c r="D48" s="134">
        <v>5</v>
      </c>
      <c r="E48" s="134">
        <v>18</v>
      </c>
      <c r="F48" s="134">
        <f t="shared" si="6"/>
        <v>23</v>
      </c>
      <c r="G48" s="134">
        <f t="shared" si="0"/>
        <v>0</v>
      </c>
      <c r="H48" s="135"/>
    </row>
    <row r="49" spans="1:8" s="109" customFormat="1" ht="21" customHeight="1">
      <c r="A49" s="124" t="s">
        <v>178</v>
      </c>
      <c r="B49" s="136" t="s">
        <v>179</v>
      </c>
      <c r="C49" s="137">
        <v>30</v>
      </c>
      <c r="D49" s="134"/>
      <c r="E49" s="134">
        <v>22</v>
      </c>
      <c r="F49" s="134">
        <f t="shared" si="6"/>
        <v>22</v>
      </c>
      <c r="G49" s="134">
        <f t="shared" si="0"/>
        <v>-8</v>
      </c>
      <c r="H49" s="135"/>
    </row>
    <row r="50" spans="1:8" s="109" customFormat="1" ht="21" customHeight="1">
      <c r="A50" s="124" t="s">
        <v>180</v>
      </c>
      <c r="B50" s="136" t="s">
        <v>181</v>
      </c>
      <c r="C50" s="137">
        <v>0</v>
      </c>
      <c r="D50" s="134"/>
      <c r="E50" s="134">
        <v>0</v>
      </c>
      <c r="F50" s="134">
        <f t="shared" si="6"/>
        <v>0</v>
      </c>
      <c r="G50" s="134">
        <f t="shared" si="0"/>
        <v>0</v>
      </c>
      <c r="H50" s="135"/>
    </row>
    <row r="51" spans="1:8" s="109" customFormat="1" ht="21" customHeight="1">
      <c r="A51" s="124" t="s">
        <v>182</v>
      </c>
      <c r="B51" s="136" t="s">
        <v>183</v>
      </c>
      <c r="C51" s="137">
        <v>2644</v>
      </c>
      <c r="D51" s="134">
        <v>1907</v>
      </c>
      <c r="E51" s="134">
        <v>900</v>
      </c>
      <c r="F51" s="134">
        <f t="shared" si="6"/>
        <v>2807</v>
      </c>
      <c r="G51" s="134">
        <f t="shared" si="0"/>
        <v>163</v>
      </c>
      <c r="H51" s="135"/>
    </row>
    <row r="52" spans="1:8" s="109" customFormat="1" ht="21" customHeight="1">
      <c r="A52" s="124" t="s">
        <v>184</v>
      </c>
      <c r="B52" s="136" t="s">
        <v>185</v>
      </c>
      <c r="C52" s="137">
        <v>148</v>
      </c>
      <c r="D52" s="134">
        <v>1</v>
      </c>
      <c r="E52" s="134">
        <v>47</v>
      </c>
      <c r="F52" s="134">
        <f t="shared" si="6"/>
        <v>48</v>
      </c>
      <c r="G52" s="134">
        <f t="shared" si="0"/>
        <v>-100</v>
      </c>
      <c r="H52" s="135"/>
    </row>
    <row r="53" spans="1:8" s="109" customFormat="1" ht="21" customHeight="1">
      <c r="A53" s="124" t="s">
        <v>186</v>
      </c>
      <c r="B53" s="132" t="s">
        <v>187</v>
      </c>
      <c r="C53" s="133">
        <v>3970</v>
      </c>
      <c r="D53" s="134">
        <f>SUM(D54)</f>
        <v>4727</v>
      </c>
      <c r="E53" s="134">
        <f>SUM(E54)</f>
        <v>200</v>
      </c>
      <c r="F53" s="134">
        <f>SUM(F54)</f>
        <v>4927</v>
      </c>
      <c r="G53" s="134">
        <f t="shared" si="0"/>
        <v>957</v>
      </c>
      <c r="H53" s="135"/>
    </row>
    <row r="54" spans="1:8" s="109" customFormat="1" ht="21" customHeight="1">
      <c r="A54" s="124" t="s">
        <v>188</v>
      </c>
      <c r="B54" s="136" t="s">
        <v>189</v>
      </c>
      <c r="C54" s="137">
        <v>3970</v>
      </c>
      <c r="D54" s="134">
        <v>4727</v>
      </c>
      <c r="E54" s="134">
        <v>200</v>
      </c>
      <c r="F54" s="134">
        <f aca="true" t="shared" si="7" ref="F54:F58">D54+E54</f>
        <v>4927</v>
      </c>
      <c r="G54" s="134">
        <f t="shared" si="0"/>
        <v>957</v>
      </c>
      <c r="H54" s="135"/>
    </row>
    <row r="55" spans="1:8" s="109" customFormat="1" ht="21" customHeight="1">
      <c r="A55" s="124" t="s">
        <v>190</v>
      </c>
      <c r="B55" s="132" t="s">
        <v>191</v>
      </c>
      <c r="C55" s="133">
        <v>610</v>
      </c>
      <c r="D55" s="134">
        <f>SUM(D56:D58)</f>
        <v>495</v>
      </c>
      <c r="E55" s="134">
        <f>SUM(E56:E58)</f>
        <v>128</v>
      </c>
      <c r="F55" s="134">
        <f>SUM(F56:F58)</f>
        <v>623</v>
      </c>
      <c r="G55" s="134">
        <f t="shared" si="0"/>
        <v>13</v>
      </c>
      <c r="H55" s="135"/>
    </row>
    <row r="56" spans="1:8" s="109" customFormat="1" ht="21" customHeight="1">
      <c r="A56" s="124" t="s">
        <v>192</v>
      </c>
      <c r="B56" s="136" t="s">
        <v>193</v>
      </c>
      <c r="C56" s="137">
        <v>544</v>
      </c>
      <c r="D56" s="134">
        <v>400</v>
      </c>
      <c r="E56" s="134">
        <v>113</v>
      </c>
      <c r="F56" s="134">
        <f t="shared" si="7"/>
        <v>513</v>
      </c>
      <c r="G56" s="134">
        <f t="shared" si="0"/>
        <v>-31</v>
      </c>
      <c r="H56" s="135"/>
    </row>
    <row r="57" spans="1:8" s="109" customFormat="1" ht="21" customHeight="1">
      <c r="A57" s="124">
        <v>2010804</v>
      </c>
      <c r="B57" s="139" t="s">
        <v>194</v>
      </c>
      <c r="C57" s="137"/>
      <c r="D57" s="134">
        <v>35</v>
      </c>
      <c r="E57" s="134">
        <v>0</v>
      </c>
      <c r="F57" s="134">
        <f t="shared" si="7"/>
        <v>35</v>
      </c>
      <c r="G57" s="134">
        <f t="shared" si="0"/>
        <v>35</v>
      </c>
      <c r="H57" s="135"/>
    </row>
    <row r="58" spans="1:8" s="109" customFormat="1" ht="21" customHeight="1">
      <c r="A58" s="124" t="s">
        <v>195</v>
      </c>
      <c r="B58" s="136" t="s">
        <v>196</v>
      </c>
      <c r="C58" s="137">
        <v>66</v>
      </c>
      <c r="D58" s="134">
        <v>60</v>
      </c>
      <c r="E58" s="134">
        <v>15</v>
      </c>
      <c r="F58" s="134">
        <f t="shared" si="7"/>
        <v>75</v>
      </c>
      <c r="G58" s="134">
        <f t="shared" si="0"/>
        <v>9</v>
      </c>
      <c r="H58" s="135"/>
    </row>
    <row r="59" spans="1:8" s="109" customFormat="1" ht="21" customHeight="1">
      <c r="A59" s="124" t="s">
        <v>197</v>
      </c>
      <c r="B59" s="132" t="s">
        <v>198</v>
      </c>
      <c r="C59" s="133">
        <v>143</v>
      </c>
      <c r="D59" s="134"/>
      <c r="E59" s="134">
        <f>SUM(E60:E61)</f>
        <v>0</v>
      </c>
      <c r="F59" s="134">
        <f>SUM(F60:F61)</f>
        <v>0</v>
      </c>
      <c r="G59" s="134">
        <f t="shared" si="0"/>
        <v>-143</v>
      </c>
      <c r="H59" s="135"/>
    </row>
    <row r="60" spans="1:8" s="109" customFormat="1" ht="21" customHeight="1">
      <c r="A60" s="124" t="s">
        <v>199</v>
      </c>
      <c r="B60" s="136" t="s">
        <v>200</v>
      </c>
      <c r="C60" s="137">
        <v>79</v>
      </c>
      <c r="D60" s="134"/>
      <c r="E60" s="134">
        <v>0</v>
      </c>
      <c r="F60" s="134">
        <f aca="true" t="shared" si="8" ref="F60:F64">D60+E60</f>
        <v>0</v>
      </c>
      <c r="G60" s="134">
        <f t="shared" si="0"/>
        <v>-79</v>
      </c>
      <c r="H60" s="135"/>
    </row>
    <row r="61" spans="1:8" s="109" customFormat="1" ht="21" customHeight="1">
      <c r="A61" s="124" t="s">
        <v>201</v>
      </c>
      <c r="B61" s="136" t="s">
        <v>202</v>
      </c>
      <c r="C61" s="137">
        <v>64</v>
      </c>
      <c r="D61" s="134"/>
      <c r="E61" s="134">
        <v>0</v>
      </c>
      <c r="F61" s="134">
        <f t="shared" si="8"/>
        <v>0</v>
      </c>
      <c r="G61" s="134">
        <f t="shared" si="0"/>
        <v>-64</v>
      </c>
      <c r="H61" s="135"/>
    </row>
    <row r="62" spans="1:8" s="109" customFormat="1" ht="21" customHeight="1">
      <c r="A62" s="124" t="s">
        <v>203</v>
      </c>
      <c r="B62" s="132" t="s">
        <v>204</v>
      </c>
      <c r="C62" s="133">
        <v>1544</v>
      </c>
      <c r="D62" s="134">
        <f>SUM(D63:D64)</f>
        <v>1039</v>
      </c>
      <c r="E62" s="134">
        <f>SUM(E63:E64)</f>
        <v>588</v>
      </c>
      <c r="F62" s="134">
        <f>SUM(F63:F64)</f>
        <v>1627</v>
      </c>
      <c r="G62" s="134">
        <f t="shared" si="0"/>
        <v>83</v>
      </c>
      <c r="H62" s="135"/>
    </row>
    <row r="63" spans="1:8" s="109" customFormat="1" ht="21" customHeight="1">
      <c r="A63" s="124" t="s">
        <v>205</v>
      </c>
      <c r="B63" s="136" t="s">
        <v>206</v>
      </c>
      <c r="C63" s="137">
        <v>1341</v>
      </c>
      <c r="D63" s="134">
        <v>888</v>
      </c>
      <c r="E63" s="134">
        <v>549</v>
      </c>
      <c r="F63" s="134">
        <f t="shared" si="8"/>
        <v>1437</v>
      </c>
      <c r="G63" s="134">
        <f t="shared" si="0"/>
        <v>96</v>
      </c>
      <c r="H63" s="135"/>
    </row>
    <row r="64" spans="1:8" s="109" customFormat="1" ht="21" customHeight="1">
      <c r="A64" s="124" t="s">
        <v>207</v>
      </c>
      <c r="B64" s="136" t="s">
        <v>208</v>
      </c>
      <c r="C64" s="137">
        <v>204</v>
      </c>
      <c r="D64" s="134">
        <v>151</v>
      </c>
      <c r="E64" s="134">
        <v>39</v>
      </c>
      <c r="F64" s="134">
        <f t="shared" si="8"/>
        <v>190</v>
      </c>
      <c r="G64" s="134">
        <f t="shared" si="0"/>
        <v>-14</v>
      </c>
      <c r="H64" s="135"/>
    </row>
    <row r="65" spans="1:8" s="109" customFormat="1" ht="21" customHeight="1">
      <c r="A65" s="124" t="s">
        <v>209</v>
      </c>
      <c r="B65" s="132" t="s">
        <v>210</v>
      </c>
      <c r="C65" s="133">
        <v>94</v>
      </c>
      <c r="D65" s="134">
        <f>SUM(D66:D68)</f>
        <v>87</v>
      </c>
      <c r="E65" s="134">
        <f>SUM(E66:E68)</f>
        <v>7</v>
      </c>
      <c r="F65" s="134">
        <f>SUM(F66:F68)</f>
        <v>94</v>
      </c>
      <c r="G65" s="134">
        <f t="shared" si="0"/>
        <v>0</v>
      </c>
      <c r="H65" s="135"/>
    </row>
    <row r="66" spans="1:8" s="109" customFormat="1" ht="21" customHeight="1">
      <c r="A66" s="124" t="s">
        <v>211</v>
      </c>
      <c r="B66" s="136" t="s">
        <v>212</v>
      </c>
      <c r="C66" s="137">
        <v>54</v>
      </c>
      <c r="D66" s="134">
        <v>47</v>
      </c>
      <c r="E66" s="134">
        <v>7</v>
      </c>
      <c r="F66" s="134">
        <f aca="true" t="shared" si="9" ref="F66:F68">D66+E66</f>
        <v>54</v>
      </c>
      <c r="G66" s="134">
        <f t="shared" si="0"/>
        <v>0</v>
      </c>
      <c r="H66" s="135"/>
    </row>
    <row r="67" spans="1:8" s="109" customFormat="1" ht="21" customHeight="1">
      <c r="A67" s="124" t="s">
        <v>213</v>
      </c>
      <c r="B67" s="136" t="s">
        <v>214</v>
      </c>
      <c r="C67" s="137">
        <v>40</v>
      </c>
      <c r="D67" s="134"/>
      <c r="E67" s="134">
        <v>0</v>
      </c>
      <c r="F67" s="134">
        <f t="shared" si="9"/>
        <v>0</v>
      </c>
      <c r="G67" s="134">
        <f t="shared" si="0"/>
        <v>-40</v>
      </c>
      <c r="H67" s="135"/>
    </row>
    <row r="68" spans="1:8" s="109" customFormat="1" ht="21" customHeight="1">
      <c r="A68" s="124">
        <v>2011399</v>
      </c>
      <c r="B68" s="139" t="s">
        <v>215</v>
      </c>
      <c r="C68" s="137"/>
      <c r="D68" s="134">
        <v>40</v>
      </c>
      <c r="E68" s="134">
        <v>0</v>
      </c>
      <c r="F68" s="134">
        <f t="shared" si="9"/>
        <v>40</v>
      </c>
      <c r="G68" s="134">
        <f t="shared" si="0"/>
        <v>40</v>
      </c>
      <c r="H68" s="135"/>
    </row>
    <row r="69" spans="1:8" s="109" customFormat="1" ht="21" customHeight="1">
      <c r="A69" s="124" t="s">
        <v>216</v>
      </c>
      <c r="B69" s="132" t="s">
        <v>217</v>
      </c>
      <c r="C69" s="133">
        <v>15</v>
      </c>
      <c r="D69" s="134">
        <f>SUM(D70)</f>
        <v>19</v>
      </c>
      <c r="E69" s="134">
        <f>SUM(E70)</f>
        <v>5</v>
      </c>
      <c r="F69" s="134">
        <f>SUM(F70)</f>
        <v>24</v>
      </c>
      <c r="G69" s="134">
        <f t="shared" si="0"/>
        <v>9</v>
      </c>
      <c r="H69" s="135"/>
    </row>
    <row r="70" spans="1:8" s="109" customFormat="1" ht="21" customHeight="1">
      <c r="A70" s="124" t="s">
        <v>218</v>
      </c>
      <c r="B70" s="136" t="s">
        <v>219</v>
      </c>
      <c r="C70" s="137">
        <v>15</v>
      </c>
      <c r="D70" s="134">
        <v>19</v>
      </c>
      <c r="E70" s="134">
        <v>5</v>
      </c>
      <c r="F70" s="134">
        <f aca="true" t="shared" si="10" ref="F70:F75">D70+E70</f>
        <v>24</v>
      </c>
      <c r="G70" s="134">
        <f t="shared" si="0"/>
        <v>9</v>
      </c>
      <c r="H70" s="135"/>
    </row>
    <row r="71" spans="1:8" s="109" customFormat="1" ht="21" customHeight="1">
      <c r="A71" s="124" t="s">
        <v>220</v>
      </c>
      <c r="B71" s="132" t="s">
        <v>221</v>
      </c>
      <c r="C71" s="133">
        <v>214</v>
      </c>
      <c r="D71" s="134">
        <f>SUM(D72:D75)</f>
        <v>182</v>
      </c>
      <c r="E71" s="134">
        <f>SUM(E72:E75)</f>
        <v>37</v>
      </c>
      <c r="F71" s="134">
        <f>SUM(F72:F75)</f>
        <v>219</v>
      </c>
      <c r="G71" s="134">
        <f aca="true" t="shared" si="11" ref="G71:G134">F71-C71</f>
        <v>5</v>
      </c>
      <c r="H71" s="135"/>
    </row>
    <row r="72" spans="1:8" s="109" customFormat="1" ht="21" customHeight="1">
      <c r="A72" s="124" t="s">
        <v>222</v>
      </c>
      <c r="B72" s="136" t="s">
        <v>223</v>
      </c>
      <c r="C72" s="137">
        <v>93</v>
      </c>
      <c r="D72" s="134">
        <v>87</v>
      </c>
      <c r="E72" s="134">
        <v>9</v>
      </c>
      <c r="F72" s="134">
        <f t="shared" si="10"/>
        <v>96</v>
      </c>
      <c r="G72" s="134">
        <f t="shared" si="11"/>
        <v>3</v>
      </c>
      <c r="H72" s="135"/>
    </row>
    <row r="73" spans="1:8" s="109" customFormat="1" ht="21" customHeight="1">
      <c r="A73" s="124" t="s">
        <v>224</v>
      </c>
      <c r="B73" s="136" t="s">
        <v>225</v>
      </c>
      <c r="C73" s="137">
        <v>18</v>
      </c>
      <c r="D73" s="134">
        <v>14</v>
      </c>
      <c r="E73" s="134">
        <v>3</v>
      </c>
      <c r="F73" s="134">
        <f t="shared" si="10"/>
        <v>17</v>
      </c>
      <c r="G73" s="134">
        <f t="shared" si="11"/>
        <v>-1</v>
      </c>
      <c r="H73" s="135"/>
    </row>
    <row r="74" spans="1:8" s="109" customFormat="1" ht="21" customHeight="1">
      <c r="A74" s="124" t="s">
        <v>226</v>
      </c>
      <c r="B74" s="136" t="s">
        <v>227</v>
      </c>
      <c r="C74" s="137">
        <v>10</v>
      </c>
      <c r="D74" s="134">
        <v>7</v>
      </c>
      <c r="E74" s="134">
        <v>3</v>
      </c>
      <c r="F74" s="134">
        <f t="shared" si="10"/>
        <v>10</v>
      </c>
      <c r="G74" s="134">
        <f t="shared" si="11"/>
        <v>0</v>
      </c>
      <c r="H74" s="135"/>
    </row>
    <row r="75" spans="1:8" s="109" customFormat="1" ht="21" customHeight="1">
      <c r="A75" s="124" t="s">
        <v>228</v>
      </c>
      <c r="B75" s="136" t="s">
        <v>229</v>
      </c>
      <c r="C75" s="137">
        <v>94</v>
      </c>
      <c r="D75" s="134">
        <v>74</v>
      </c>
      <c r="E75" s="134">
        <v>22</v>
      </c>
      <c r="F75" s="134">
        <f t="shared" si="10"/>
        <v>96</v>
      </c>
      <c r="G75" s="134">
        <f t="shared" si="11"/>
        <v>2</v>
      </c>
      <c r="H75" s="135"/>
    </row>
    <row r="76" spans="1:8" s="109" customFormat="1" ht="21" customHeight="1">
      <c r="A76" s="124" t="s">
        <v>230</v>
      </c>
      <c r="B76" s="132" t="s">
        <v>231</v>
      </c>
      <c r="C76" s="133">
        <v>25</v>
      </c>
      <c r="D76" s="134">
        <f>SUM(D77:D78)</f>
        <v>9</v>
      </c>
      <c r="E76" s="134">
        <f>SUM(E77:E78)</f>
        <v>8</v>
      </c>
      <c r="F76" s="134">
        <f>SUM(F77:F78)</f>
        <v>17</v>
      </c>
      <c r="G76" s="134">
        <f t="shared" si="11"/>
        <v>-8</v>
      </c>
      <c r="H76" s="135"/>
    </row>
    <row r="77" spans="1:8" s="109" customFormat="1" ht="21" customHeight="1">
      <c r="A77" s="124" t="s">
        <v>232</v>
      </c>
      <c r="B77" s="136" t="s">
        <v>233</v>
      </c>
      <c r="C77" s="137">
        <v>21</v>
      </c>
      <c r="D77" s="134">
        <v>9</v>
      </c>
      <c r="E77" s="134">
        <v>4</v>
      </c>
      <c r="F77" s="134">
        <f aca="true" t="shared" si="12" ref="F77:F84">D77+E77</f>
        <v>13</v>
      </c>
      <c r="G77" s="134">
        <f t="shared" si="11"/>
        <v>-8</v>
      </c>
      <c r="H77" s="135"/>
    </row>
    <row r="78" spans="1:8" s="109" customFormat="1" ht="21" customHeight="1">
      <c r="A78" s="124" t="s">
        <v>234</v>
      </c>
      <c r="B78" s="136" t="s">
        <v>235</v>
      </c>
      <c r="C78" s="137">
        <v>4</v>
      </c>
      <c r="D78" s="134"/>
      <c r="E78" s="134">
        <v>4</v>
      </c>
      <c r="F78" s="134">
        <f t="shared" si="12"/>
        <v>4</v>
      </c>
      <c r="G78" s="134">
        <f t="shared" si="11"/>
        <v>0</v>
      </c>
      <c r="H78" s="135"/>
    </row>
    <row r="79" spans="1:8" s="109" customFormat="1" ht="21" customHeight="1">
      <c r="A79" s="124" t="s">
        <v>236</v>
      </c>
      <c r="B79" s="132" t="s">
        <v>237</v>
      </c>
      <c r="C79" s="133">
        <v>384</v>
      </c>
      <c r="D79" s="134">
        <f>SUM(D80:D84)</f>
        <v>415</v>
      </c>
      <c r="E79" s="134">
        <f>SUM(E80:E84)</f>
        <v>42</v>
      </c>
      <c r="F79" s="134">
        <f>SUM(F80:F84)</f>
        <v>457</v>
      </c>
      <c r="G79" s="134">
        <f t="shared" si="11"/>
        <v>73</v>
      </c>
      <c r="H79" s="135"/>
    </row>
    <row r="80" spans="1:8" s="109" customFormat="1" ht="21" customHeight="1">
      <c r="A80" s="124" t="s">
        <v>238</v>
      </c>
      <c r="B80" s="136" t="s">
        <v>239</v>
      </c>
      <c r="C80" s="137">
        <v>272</v>
      </c>
      <c r="D80" s="134">
        <v>255</v>
      </c>
      <c r="E80" s="134">
        <v>33</v>
      </c>
      <c r="F80" s="134">
        <f t="shared" si="12"/>
        <v>288</v>
      </c>
      <c r="G80" s="134">
        <f t="shared" si="11"/>
        <v>16</v>
      </c>
      <c r="H80" s="135"/>
    </row>
    <row r="81" spans="1:8" s="109" customFormat="1" ht="21" customHeight="1">
      <c r="A81" s="124" t="s">
        <v>240</v>
      </c>
      <c r="B81" s="136" t="s">
        <v>241</v>
      </c>
      <c r="C81" s="137">
        <v>93</v>
      </c>
      <c r="D81" s="134">
        <v>76</v>
      </c>
      <c r="E81" s="134">
        <v>7</v>
      </c>
      <c r="F81" s="134">
        <f t="shared" si="12"/>
        <v>83</v>
      </c>
      <c r="G81" s="134">
        <f t="shared" si="11"/>
        <v>-10</v>
      </c>
      <c r="H81" s="135"/>
    </row>
    <row r="82" spans="1:8" s="109" customFormat="1" ht="21" customHeight="1">
      <c r="A82" s="124">
        <v>2012906</v>
      </c>
      <c r="B82" s="139" t="s">
        <v>242</v>
      </c>
      <c r="C82" s="137"/>
      <c r="D82" s="134">
        <v>73</v>
      </c>
      <c r="E82" s="134">
        <v>0</v>
      </c>
      <c r="F82" s="134">
        <f t="shared" si="12"/>
        <v>73</v>
      </c>
      <c r="G82" s="134">
        <f t="shared" si="11"/>
        <v>73</v>
      </c>
      <c r="H82" s="135"/>
    </row>
    <row r="83" spans="1:8" s="109" customFormat="1" ht="21" customHeight="1">
      <c r="A83" s="124" t="s">
        <v>243</v>
      </c>
      <c r="B83" s="136" t="s">
        <v>244</v>
      </c>
      <c r="C83" s="137">
        <v>18</v>
      </c>
      <c r="D83" s="134">
        <v>11</v>
      </c>
      <c r="E83" s="134">
        <v>2</v>
      </c>
      <c r="F83" s="134">
        <f t="shared" si="12"/>
        <v>13</v>
      </c>
      <c r="G83" s="134">
        <f t="shared" si="11"/>
        <v>-5</v>
      </c>
      <c r="H83" s="135"/>
    </row>
    <row r="84" spans="1:8" s="109" customFormat="1" ht="21" customHeight="1">
      <c r="A84" s="124" t="s">
        <v>245</v>
      </c>
      <c r="B84" s="136" t="s">
        <v>246</v>
      </c>
      <c r="C84" s="137"/>
      <c r="D84" s="134"/>
      <c r="E84" s="134"/>
      <c r="F84" s="134">
        <f t="shared" si="12"/>
        <v>0</v>
      </c>
      <c r="G84" s="134">
        <f t="shared" si="11"/>
        <v>0</v>
      </c>
      <c r="H84" s="135"/>
    </row>
    <row r="85" spans="1:8" s="109" customFormat="1" ht="21" customHeight="1">
      <c r="A85" s="124" t="s">
        <v>247</v>
      </c>
      <c r="B85" s="132" t="s">
        <v>248</v>
      </c>
      <c r="C85" s="133">
        <v>1177</v>
      </c>
      <c r="D85" s="134">
        <f>SUM(D86:D89)</f>
        <v>1079</v>
      </c>
      <c r="E85" s="134">
        <f>SUM(E86:E89)</f>
        <v>111</v>
      </c>
      <c r="F85" s="134">
        <f>SUM(F86:F89)</f>
        <v>1190</v>
      </c>
      <c r="G85" s="134">
        <f t="shared" si="11"/>
        <v>13</v>
      </c>
      <c r="H85" s="135"/>
    </row>
    <row r="86" spans="1:8" s="109" customFormat="1" ht="34.5" customHeight="1">
      <c r="A86" s="124" t="s">
        <v>249</v>
      </c>
      <c r="B86" s="136" t="s">
        <v>250</v>
      </c>
      <c r="C86" s="137">
        <v>958</v>
      </c>
      <c r="D86" s="134">
        <v>893</v>
      </c>
      <c r="E86" s="134">
        <v>102</v>
      </c>
      <c r="F86" s="134">
        <f aca="true" t="shared" si="13" ref="F86:F89">D86+E86</f>
        <v>995</v>
      </c>
      <c r="G86" s="134">
        <f t="shared" si="11"/>
        <v>37</v>
      </c>
      <c r="H86" s="135"/>
    </row>
    <row r="87" spans="1:8" s="109" customFormat="1" ht="39" customHeight="1">
      <c r="A87" s="124" t="s">
        <v>251</v>
      </c>
      <c r="B87" s="136" t="s">
        <v>252</v>
      </c>
      <c r="C87" s="137">
        <v>168</v>
      </c>
      <c r="D87" s="134">
        <v>43</v>
      </c>
      <c r="E87" s="134"/>
      <c r="F87" s="134">
        <f t="shared" si="13"/>
        <v>43</v>
      </c>
      <c r="G87" s="134">
        <f t="shared" si="11"/>
        <v>-125</v>
      </c>
      <c r="H87" s="135"/>
    </row>
    <row r="88" spans="1:8" s="109" customFormat="1" ht="34.5" customHeight="1">
      <c r="A88" s="124" t="s">
        <v>253</v>
      </c>
      <c r="B88" s="136" t="s">
        <v>254</v>
      </c>
      <c r="C88" s="137">
        <v>50</v>
      </c>
      <c r="D88" s="134">
        <v>43</v>
      </c>
      <c r="E88" s="134">
        <v>7</v>
      </c>
      <c r="F88" s="134">
        <f t="shared" si="13"/>
        <v>50</v>
      </c>
      <c r="G88" s="134">
        <f t="shared" si="11"/>
        <v>0</v>
      </c>
      <c r="H88" s="135"/>
    </row>
    <row r="89" spans="1:8" s="109" customFormat="1" ht="36" customHeight="1">
      <c r="A89" s="124">
        <v>2013199</v>
      </c>
      <c r="B89" s="139" t="s">
        <v>255</v>
      </c>
      <c r="C89" s="137"/>
      <c r="D89" s="134">
        <v>100</v>
      </c>
      <c r="E89" s="134">
        <v>2</v>
      </c>
      <c r="F89" s="134">
        <f t="shared" si="13"/>
        <v>102</v>
      </c>
      <c r="G89" s="134">
        <f t="shared" si="11"/>
        <v>102</v>
      </c>
      <c r="H89" s="135"/>
    </row>
    <row r="90" spans="1:8" s="109" customFormat="1" ht="21" customHeight="1">
      <c r="A90" s="124" t="s">
        <v>256</v>
      </c>
      <c r="B90" s="132" t="s">
        <v>257</v>
      </c>
      <c r="C90" s="133">
        <v>1187</v>
      </c>
      <c r="D90" s="134">
        <f>SUM(D91:D93)</f>
        <v>1240</v>
      </c>
      <c r="E90" s="134">
        <f>SUM(E91:E93)</f>
        <v>679</v>
      </c>
      <c r="F90" s="134">
        <f>SUM(F91:F93)</f>
        <v>1919</v>
      </c>
      <c r="G90" s="134">
        <f t="shared" si="11"/>
        <v>732</v>
      </c>
      <c r="H90" s="135"/>
    </row>
    <row r="91" spans="1:8" s="109" customFormat="1" ht="21" customHeight="1">
      <c r="A91" s="124" t="s">
        <v>258</v>
      </c>
      <c r="B91" s="136" t="s">
        <v>259</v>
      </c>
      <c r="C91" s="137">
        <v>1113</v>
      </c>
      <c r="D91" s="134">
        <v>455</v>
      </c>
      <c r="E91" s="134">
        <v>658</v>
      </c>
      <c r="F91" s="134">
        <f aca="true" t="shared" si="14" ref="F91:F93">D91+E91</f>
        <v>1113</v>
      </c>
      <c r="G91" s="134">
        <f t="shared" si="11"/>
        <v>0</v>
      </c>
      <c r="H91" s="135"/>
    </row>
    <row r="92" spans="1:8" s="109" customFormat="1" ht="21" customHeight="1">
      <c r="A92" s="124" t="s">
        <v>260</v>
      </c>
      <c r="B92" s="136" t="s">
        <v>261</v>
      </c>
      <c r="C92" s="137">
        <v>74</v>
      </c>
      <c r="D92" s="134">
        <v>53</v>
      </c>
      <c r="E92" s="134">
        <v>21</v>
      </c>
      <c r="F92" s="134">
        <f t="shared" si="14"/>
        <v>74</v>
      </c>
      <c r="G92" s="134">
        <f t="shared" si="11"/>
        <v>0</v>
      </c>
      <c r="H92" s="135"/>
    </row>
    <row r="93" spans="1:8" s="109" customFormat="1" ht="21" customHeight="1">
      <c r="A93" s="124">
        <v>2013299</v>
      </c>
      <c r="B93" s="139" t="s">
        <v>262</v>
      </c>
      <c r="C93" s="137"/>
      <c r="D93" s="134">
        <v>732</v>
      </c>
      <c r="E93" s="134"/>
      <c r="F93" s="134">
        <f t="shared" si="14"/>
        <v>732</v>
      </c>
      <c r="G93" s="134">
        <f t="shared" si="11"/>
        <v>732</v>
      </c>
      <c r="H93" s="135"/>
    </row>
    <row r="94" spans="1:8" s="109" customFormat="1" ht="21" customHeight="1">
      <c r="A94" s="124" t="s">
        <v>263</v>
      </c>
      <c r="B94" s="132" t="s">
        <v>264</v>
      </c>
      <c r="C94" s="133">
        <v>1119</v>
      </c>
      <c r="D94" s="134">
        <f>SUM(D95:D97)</f>
        <v>457</v>
      </c>
      <c r="E94" s="134">
        <f>SUM(E95:E97)</f>
        <v>727</v>
      </c>
      <c r="F94" s="134">
        <f>SUM(F95:F97)</f>
        <v>1184</v>
      </c>
      <c r="G94" s="134">
        <f t="shared" si="11"/>
        <v>65</v>
      </c>
      <c r="H94" s="135"/>
    </row>
    <row r="95" spans="1:8" s="109" customFormat="1" ht="21" customHeight="1">
      <c r="A95" s="124" t="s">
        <v>265</v>
      </c>
      <c r="B95" s="136" t="s">
        <v>266</v>
      </c>
      <c r="C95" s="137">
        <v>666</v>
      </c>
      <c r="D95" s="134">
        <v>186</v>
      </c>
      <c r="E95" s="134">
        <v>480</v>
      </c>
      <c r="F95" s="134">
        <f aca="true" t="shared" si="15" ref="F95:F97">D95+E95</f>
        <v>666</v>
      </c>
      <c r="G95" s="134">
        <f t="shared" si="11"/>
        <v>0</v>
      </c>
      <c r="H95" s="135"/>
    </row>
    <row r="96" spans="1:8" s="109" customFormat="1" ht="21" customHeight="1">
      <c r="A96" s="124" t="s">
        <v>267</v>
      </c>
      <c r="B96" s="136" t="s">
        <v>268</v>
      </c>
      <c r="C96" s="137">
        <v>30</v>
      </c>
      <c r="D96" s="134">
        <v>95</v>
      </c>
      <c r="E96" s="134">
        <v>0</v>
      </c>
      <c r="F96" s="134">
        <f t="shared" si="15"/>
        <v>95</v>
      </c>
      <c r="G96" s="134">
        <f t="shared" si="11"/>
        <v>65</v>
      </c>
      <c r="H96" s="135"/>
    </row>
    <row r="97" spans="1:8" s="109" customFormat="1" ht="21" customHeight="1">
      <c r="A97" s="124" t="s">
        <v>269</v>
      </c>
      <c r="B97" s="136" t="s">
        <v>270</v>
      </c>
      <c r="C97" s="137">
        <v>423</v>
      </c>
      <c r="D97" s="134">
        <v>176</v>
      </c>
      <c r="E97" s="134">
        <v>247</v>
      </c>
      <c r="F97" s="134">
        <f t="shared" si="15"/>
        <v>423</v>
      </c>
      <c r="G97" s="134">
        <f t="shared" si="11"/>
        <v>0</v>
      </c>
      <c r="H97" s="135"/>
    </row>
    <row r="98" spans="1:8" s="109" customFormat="1" ht="21" customHeight="1">
      <c r="A98" s="124" t="s">
        <v>271</v>
      </c>
      <c r="B98" s="132" t="s">
        <v>272</v>
      </c>
      <c r="C98" s="133">
        <v>255</v>
      </c>
      <c r="D98" s="134">
        <f>SUM(D99:D101)</f>
        <v>130</v>
      </c>
      <c r="E98" s="134">
        <f>SUM(E99:E101)</f>
        <v>111</v>
      </c>
      <c r="F98" s="134">
        <f>SUM(F99:F101)</f>
        <v>241</v>
      </c>
      <c r="G98" s="134">
        <f t="shared" si="11"/>
        <v>-14</v>
      </c>
      <c r="H98" s="135"/>
    </row>
    <row r="99" spans="1:8" s="109" customFormat="1" ht="21" customHeight="1">
      <c r="A99" s="124" t="s">
        <v>273</v>
      </c>
      <c r="B99" s="136" t="s">
        <v>274</v>
      </c>
      <c r="C99" s="137">
        <v>240</v>
      </c>
      <c r="D99" s="134">
        <v>125</v>
      </c>
      <c r="E99" s="134">
        <v>106</v>
      </c>
      <c r="F99" s="134">
        <f aca="true" t="shared" si="16" ref="F99:F101">D99+E99</f>
        <v>231</v>
      </c>
      <c r="G99" s="134">
        <f t="shared" si="11"/>
        <v>-9</v>
      </c>
      <c r="H99" s="135"/>
    </row>
    <row r="100" spans="1:8" s="109" customFormat="1" ht="21" customHeight="1">
      <c r="A100" s="124" t="s">
        <v>275</v>
      </c>
      <c r="B100" s="136" t="s">
        <v>276</v>
      </c>
      <c r="C100" s="137">
        <v>5</v>
      </c>
      <c r="D100" s="134"/>
      <c r="E100" s="134">
        <v>0</v>
      </c>
      <c r="F100" s="134">
        <f t="shared" si="16"/>
        <v>0</v>
      </c>
      <c r="G100" s="134">
        <f t="shared" si="11"/>
        <v>-5</v>
      </c>
      <c r="H100" s="135"/>
    </row>
    <row r="101" spans="1:8" s="109" customFormat="1" ht="21" customHeight="1">
      <c r="A101" s="124" t="s">
        <v>277</v>
      </c>
      <c r="B101" s="136" t="s">
        <v>278</v>
      </c>
      <c r="C101" s="137">
        <v>10</v>
      </c>
      <c r="D101" s="134">
        <v>5</v>
      </c>
      <c r="E101" s="134">
        <v>5</v>
      </c>
      <c r="F101" s="134">
        <f t="shared" si="16"/>
        <v>10</v>
      </c>
      <c r="G101" s="134">
        <f t="shared" si="11"/>
        <v>0</v>
      </c>
      <c r="H101" s="135"/>
    </row>
    <row r="102" spans="1:8" s="109" customFormat="1" ht="21" customHeight="1">
      <c r="A102" s="124" t="s">
        <v>279</v>
      </c>
      <c r="B102" s="132" t="s">
        <v>280</v>
      </c>
      <c r="C102" s="133">
        <v>67</v>
      </c>
      <c r="D102" s="134">
        <f>SUM(D103)</f>
        <v>78</v>
      </c>
      <c r="E102" s="134">
        <f>SUM(E103)</f>
        <v>52</v>
      </c>
      <c r="F102" s="134">
        <f>SUM(F103)</f>
        <v>130</v>
      </c>
      <c r="G102" s="134">
        <f t="shared" si="11"/>
        <v>63</v>
      </c>
      <c r="H102" s="135"/>
    </row>
    <row r="103" spans="1:8" s="109" customFormat="1" ht="21" customHeight="1">
      <c r="A103" s="124" t="s">
        <v>281</v>
      </c>
      <c r="B103" s="136" t="s">
        <v>282</v>
      </c>
      <c r="C103" s="137">
        <v>67</v>
      </c>
      <c r="D103" s="134">
        <v>78</v>
      </c>
      <c r="E103" s="134">
        <v>52</v>
      </c>
      <c r="F103" s="134">
        <f aca="true" t="shared" si="17" ref="F103:F110">D103+E103</f>
        <v>130</v>
      </c>
      <c r="G103" s="134">
        <f t="shared" si="11"/>
        <v>63</v>
      </c>
      <c r="H103" s="135"/>
    </row>
    <row r="104" spans="1:8" s="109" customFormat="1" ht="21" customHeight="1">
      <c r="A104" s="124" t="s">
        <v>283</v>
      </c>
      <c r="B104" s="132" t="s">
        <v>284</v>
      </c>
      <c r="C104" s="133">
        <v>4118</v>
      </c>
      <c r="D104" s="134">
        <f>SUM(D105:D110)</f>
        <v>3394</v>
      </c>
      <c r="E104" s="134">
        <f>SUM(E105:E110)</f>
        <v>131</v>
      </c>
      <c r="F104" s="134">
        <f>SUM(F105:F110)</f>
        <v>3525</v>
      </c>
      <c r="G104" s="134">
        <f t="shared" si="11"/>
        <v>-593</v>
      </c>
      <c r="H104" s="134"/>
    </row>
    <row r="105" spans="1:8" s="109" customFormat="1" ht="21" customHeight="1">
      <c r="A105" s="124" t="s">
        <v>285</v>
      </c>
      <c r="B105" s="136" t="s">
        <v>286</v>
      </c>
      <c r="C105" s="137">
        <v>3705</v>
      </c>
      <c r="D105" s="134">
        <v>3269</v>
      </c>
      <c r="E105" s="134">
        <v>107</v>
      </c>
      <c r="F105" s="134">
        <f t="shared" si="17"/>
        <v>3376</v>
      </c>
      <c r="G105" s="134">
        <f t="shared" si="11"/>
        <v>-329</v>
      </c>
      <c r="H105" s="135"/>
    </row>
    <row r="106" spans="1:8" s="109" customFormat="1" ht="21" customHeight="1">
      <c r="A106" s="124" t="s">
        <v>287</v>
      </c>
      <c r="B106" s="136" t="s">
        <v>288</v>
      </c>
      <c r="C106" s="137">
        <v>260</v>
      </c>
      <c r="D106" s="134">
        <v>88</v>
      </c>
      <c r="E106" s="134"/>
      <c r="F106" s="134">
        <f t="shared" si="17"/>
        <v>88</v>
      </c>
      <c r="G106" s="134">
        <f t="shared" si="11"/>
        <v>-172</v>
      </c>
      <c r="H106" s="135"/>
    </row>
    <row r="107" spans="1:8" s="109" customFormat="1" ht="21" customHeight="1">
      <c r="A107" s="124" t="s">
        <v>289</v>
      </c>
      <c r="B107" s="136" t="s">
        <v>290</v>
      </c>
      <c r="C107" s="137">
        <v>92</v>
      </c>
      <c r="D107" s="134">
        <v>37</v>
      </c>
      <c r="E107" s="134"/>
      <c r="F107" s="134">
        <f t="shared" si="17"/>
        <v>37</v>
      </c>
      <c r="G107" s="134">
        <f t="shared" si="11"/>
        <v>-55</v>
      </c>
      <c r="H107" s="135"/>
    </row>
    <row r="108" spans="1:8" s="109" customFormat="1" ht="21" customHeight="1">
      <c r="A108" s="124" t="s">
        <v>291</v>
      </c>
      <c r="B108" s="136" t="s">
        <v>292</v>
      </c>
      <c r="C108" s="137">
        <v>18</v>
      </c>
      <c r="D108" s="134"/>
      <c r="E108" s="134">
        <v>7</v>
      </c>
      <c r="F108" s="134">
        <f t="shared" si="17"/>
        <v>7</v>
      </c>
      <c r="G108" s="134">
        <f t="shared" si="11"/>
        <v>-11</v>
      </c>
      <c r="H108" s="135"/>
    </row>
    <row r="109" spans="1:8" s="109" customFormat="1" ht="21" customHeight="1">
      <c r="A109" s="124" t="s">
        <v>293</v>
      </c>
      <c r="B109" s="136" t="s">
        <v>294</v>
      </c>
      <c r="C109" s="137">
        <v>20</v>
      </c>
      <c r="D109" s="134"/>
      <c r="E109" s="134">
        <v>12</v>
      </c>
      <c r="F109" s="134">
        <f t="shared" si="17"/>
        <v>12</v>
      </c>
      <c r="G109" s="134">
        <f t="shared" si="11"/>
        <v>-8</v>
      </c>
      <c r="H109" s="135"/>
    </row>
    <row r="110" spans="1:8" s="109" customFormat="1" ht="21" customHeight="1">
      <c r="A110" s="124" t="s">
        <v>295</v>
      </c>
      <c r="B110" s="136" t="s">
        <v>296</v>
      </c>
      <c r="C110" s="137">
        <v>23</v>
      </c>
      <c r="D110" s="134"/>
      <c r="E110" s="134">
        <v>5</v>
      </c>
      <c r="F110" s="134">
        <f t="shared" si="17"/>
        <v>5</v>
      </c>
      <c r="G110" s="134">
        <f t="shared" si="11"/>
        <v>-18</v>
      </c>
      <c r="H110" s="135"/>
    </row>
    <row r="111" spans="1:8" s="109" customFormat="1" ht="21" customHeight="1">
      <c r="A111" s="124" t="s">
        <v>297</v>
      </c>
      <c r="B111" s="132" t="s">
        <v>298</v>
      </c>
      <c r="C111" s="133">
        <v>12001</v>
      </c>
      <c r="D111" s="134">
        <f>SUM(D112)</f>
        <v>40</v>
      </c>
      <c r="E111" s="134">
        <f>SUM(E112)</f>
        <v>13119</v>
      </c>
      <c r="F111" s="134">
        <f>SUM(F112)</f>
        <v>13159</v>
      </c>
      <c r="G111" s="134">
        <f t="shared" si="11"/>
        <v>1158</v>
      </c>
      <c r="H111" s="135"/>
    </row>
    <row r="112" spans="1:8" s="109" customFormat="1" ht="21" customHeight="1">
      <c r="A112" s="124" t="s">
        <v>299</v>
      </c>
      <c r="B112" s="136" t="s">
        <v>300</v>
      </c>
      <c r="C112" s="137">
        <v>12001</v>
      </c>
      <c r="D112" s="134">
        <v>40</v>
      </c>
      <c r="E112" s="134">
        <v>13119</v>
      </c>
      <c r="F112" s="134">
        <f aca="true" t="shared" si="18" ref="F112:F117">D112+E112</f>
        <v>13159</v>
      </c>
      <c r="G112" s="134">
        <f t="shared" si="11"/>
        <v>1158</v>
      </c>
      <c r="H112" s="135"/>
    </row>
    <row r="113" spans="1:11" s="109" customFormat="1" ht="21" customHeight="1">
      <c r="A113" s="129" t="s">
        <v>301</v>
      </c>
      <c r="B113" s="130" t="s">
        <v>302</v>
      </c>
      <c r="C113" s="140">
        <v>391</v>
      </c>
      <c r="D113" s="134">
        <f>D114+D118</f>
        <v>173</v>
      </c>
      <c r="E113" s="134">
        <f>E114+E118</f>
        <v>-173</v>
      </c>
      <c r="F113" s="131">
        <f>F114+F118</f>
        <v>0</v>
      </c>
      <c r="G113" s="131">
        <f t="shared" si="11"/>
        <v>-391</v>
      </c>
      <c r="H113" s="141"/>
      <c r="I113" s="109">
        <v>5</v>
      </c>
      <c r="K113" s="109">
        <v>198</v>
      </c>
    </row>
    <row r="114" spans="1:8" s="109" customFormat="1" ht="21" customHeight="1">
      <c r="A114" s="124" t="s">
        <v>303</v>
      </c>
      <c r="B114" s="132" t="s">
        <v>304</v>
      </c>
      <c r="C114" s="133">
        <v>391</v>
      </c>
      <c r="D114" s="134">
        <f>SUM(D115:D117)</f>
        <v>169</v>
      </c>
      <c r="E114" s="134">
        <f>SUM(E115:E117)</f>
        <v>-169</v>
      </c>
      <c r="F114" s="134">
        <f>SUM(F115:F117)</f>
        <v>0</v>
      </c>
      <c r="G114" s="134">
        <f t="shared" si="11"/>
        <v>-391</v>
      </c>
      <c r="H114" s="135"/>
    </row>
    <row r="115" spans="1:8" s="109" customFormat="1" ht="21" customHeight="1">
      <c r="A115" s="124" t="s">
        <v>305</v>
      </c>
      <c r="B115" s="136" t="s">
        <v>306</v>
      </c>
      <c r="C115" s="137">
        <v>181</v>
      </c>
      <c r="D115" s="134"/>
      <c r="E115" s="134">
        <v>0</v>
      </c>
      <c r="F115" s="134">
        <f t="shared" si="18"/>
        <v>0</v>
      </c>
      <c r="G115" s="134">
        <f t="shared" si="11"/>
        <v>-181</v>
      </c>
      <c r="H115" s="135"/>
    </row>
    <row r="116" spans="1:8" s="109" customFormat="1" ht="21" customHeight="1">
      <c r="A116" s="124" t="s">
        <v>307</v>
      </c>
      <c r="B116" s="136" t="s">
        <v>308</v>
      </c>
      <c r="C116" s="137">
        <v>50</v>
      </c>
      <c r="D116" s="134"/>
      <c r="E116" s="134">
        <v>0</v>
      </c>
      <c r="F116" s="134">
        <f t="shared" si="18"/>
        <v>0</v>
      </c>
      <c r="G116" s="134">
        <f t="shared" si="11"/>
        <v>-50</v>
      </c>
      <c r="H116" s="135"/>
    </row>
    <row r="117" spans="1:8" s="109" customFormat="1" ht="21" customHeight="1">
      <c r="A117" s="124" t="s">
        <v>309</v>
      </c>
      <c r="B117" s="136" t="s">
        <v>310</v>
      </c>
      <c r="C117" s="137">
        <v>160</v>
      </c>
      <c r="D117" s="134">
        <v>169</v>
      </c>
      <c r="E117" s="134">
        <v>-169</v>
      </c>
      <c r="F117" s="134">
        <f t="shared" si="18"/>
        <v>0</v>
      </c>
      <c r="G117" s="134">
        <f t="shared" si="11"/>
        <v>-160</v>
      </c>
      <c r="H117" s="135"/>
    </row>
    <row r="118" spans="1:8" s="109" customFormat="1" ht="21" customHeight="1">
      <c r="A118" s="124" t="s">
        <v>311</v>
      </c>
      <c r="B118" s="142" t="s">
        <v>312</v>
      </c>
      <c r="C118" s="133"/>
      <c r="D118" s="134">
        <v>4</v>
      </c>
      <c r="E118" s="134">
        <f>E119</f>
        <v>-4</v>
      </c>
      <c r="F118" s="134">
        <f>F119</f>
        <v>0</v>
      </c>
      <c r="G118" s="134">
        <f t="shared" si="11"/>
        <v>0</v>
      </c>
      <c r="H118" s="135"/>
    </row>
    <row r="119" spans="1:8" s="109" customFormat="1" ht="21" customHeight="1">
      <c r="A119" s="124" t="s">
        <v>313</v>
      </c>
      <c r="B119" s="139" t="s">
        <v>314</v>
      </c>
      <c r="C119" s="137"/>
      <c r="D119" s="134">
        <v>4</v>
      </c>
      <c r="E119" s="134">
        <v>-4</v>
      </c>
      <c r="F119" s="134">
        <f aca="true" t="shared" si="19" ref="F119:F123">D119+E119</f>
        <v>0</v>
      </c>
      <c r="G119" s="134">
        <f t="shared" si="11"/>
        <v>0</v>
      </c>
      <c r="H119" s="135"/>
    </row>
    <row r="120" spans="1:11" s="109" customFormat="1" ht="21" customHeight="1">
      <c r="A120" s="129" t="s">
        <v>315</v>
      </c>
      <c r="B120" s="130" t="s">
        <v>316</v>
      </c>
      <c r="C120" s="140">
        <v>2006</v>
      </c>
      <c r="D120" s="134">
        <f>D121+D124+D127+D129+D131+D135</f>
        <v>1720</v>
      </c>
      <c r="E120" s="134">
        <f>E121+E124+E127+E129+E131+E135</f>
        <v>296</v>
      </c>
      <c r="F120" s="131">
        <f>F121+F124+F127+F129+F131+F135</f>
        <v>2016</v>
      </c>
      <c r="G120" s="131">
        <f t="shared" si="11"/>
        <v>10</v>
      </c>
      <c r="H120" s="131">
        <f>H121+H124+H127+H129+H131+H135</f>
        <v>0</v>
      </c>
      <c r="I120" s="109">
        <v>1659</v>
      </c>
      <c r="K120" s="109">
        <v>1570</v>
      </c>
    </row>
    <row r="121" spans="1:8" s="109" customFormat="1" ht="21" customHeight="1">
      <c r="A121" s="124" t="s">
        <v>317</v>
      </c>
      <c r="B121" s="132" t="s">
        <v>318</v>
      </c>
      <c r="C121" s="133">
        <v>781</v>
      </c>
      <c r="D121" s="134">
        <v>528</v>
      </c>
      <c r="E121" s="134">
        <f>E122+E123</f>
        <v>0</v>
      </c>
      <c r="F121" s="134">
        <f>F122+F123</f>
        <v>528</v>
      </c>
      <c r="G121" s="134">
        <f t="shared" si="11"/>
        <v>-253</v>
      </c>
      <c r="H121" s="135"/>
    </row>
    <row r="122" spans="1:8" s="109" customFormat="1" ht="21" customHeight="1">
      <c r="A122" s="124" t="s">
        <v>319</v>
      </c>
      <c r="B122" s="136" t="s">
        <v>320</v>
      </c>
      <c r="C122" s="137">
        <v>781</v>
      </c>
      <c r="D122" s="134">
        <v>514</v>
      </c>
      <c r="E122" s="134">
        <v>0</v>
      </c>
      <c r="F122" s="134">
        <f t="shared" si="19"/>
        <v>514</v>
      </c>
      <c r="G122" s="134">
        <f t="shared" si="11"/>
        <v>-267</v>
      </c>
      <c r="H122" s="135"/>
    </row>
    <row r="123" spans="1:8" s="109" customFormat="1" ht="21" customHeight="1">
      <c r="A123" s="124">
        <v>2040299</v>
      </c>
      <c r="B123" s="139" t="s">
        <v>321</v>
      </c>
      <c r="C123" s="137"/>
      <c r="D123" s="134">
        <v>14</v>
      </c>
      <c r="E123" s="134">
        <v>0</v>
      </c>
      <c r="F123" s="134">
        <f t="shared" si="19"/>
        <v>14</v>
      </c>
      <c r="G123" s="134">
        <f t="shared" si="11"/>
        <v>14</v>
      </c>
      <c r="H123" s="135"/>
    </row>
    <row r="124" spans="1:8" s="109" customFormat="1" ht="21" customHeight="1">
      <c r="A124" s="124" t="s">
        <v>322</v>
      </c>
      <c r="B124" s="132" t="s">
        <v>323</v>
      </c>
      <c r="C124" s="133">
        <v>52</v>
      </c>
      <c r="D124" s="134">
        <v>45</v>
      </c>
      <c r="E124" s="134">
        <f>E125+E126</f>
        <v>170</v>
      </c>
      <c r="F124" s="134">
        <f>F125+F126</f>
        <v>215</v>
      </c>
      <c r="G124" s="134">
        <f t="shared" si="11"/>
        <v>163</v>
      </c>
      <c r="H124" s="135"/>
    </row>
    <row r="125" spans="1:8" s="109" customFormat="1" ht="21" customHeight="1">
      <c r="A125" s="124" t="s">
        <v>324</v>
      </c>
      <c r="B125" s="136" t="s">
        <v>325</v>
      </c>
      <c r="C125" s="137">
        <v>25</v>
      </c>
      <c r="D125" s="134">
        <v>25</v>
      </c>
      <c r="E125" s="134">
        <v>0</v>
      </c>
      <c r="F125" s="134">
        <f aca="true" t="shared" si="20" ref="F125:F130">D125+E125</f>
        <v>25</v>
      </c>
      <c r="G125" s="134">
        <f t="shared" si="11"/>
        <v>0</v>
      </c>
      <c r="H125" s="135"/>
    </row>
    <row r="126" spans="1:8" s="109" customFormat="1" ht="21" customHeight="1">
      <c r="A126" s="124" t="s">
        <v>326</v>
      </c>
      <c r="B126" s="136" t="s">
        <v>327</v>
      </c>
      <c r="C126" s="137">
        <v>27</v>
      </c>
      <c r="D126" s="134">
        <v>20</v>
      </c>
      <c r="E126" s="134">
        <v>170</v>
      </c>
      <c r="F126" s="134">
        <f t="shared" si="20"/>
        <v>190</v>
      </c>
      <c r="G126" s="134">
        <f t="shared" si="11"/>
        <v>163</v>
      </c>
      <c r="H126" s="135"/>
    </row>
    <row r="127" spans="1:8" s="109" customFormat="1" ht="21" customHeight="1">
      <c r="A127" s="124">
        <v>20404</v>
      </c>
      <c r="B127" s="142" t="s">
        <v>328</v>
      </c>
      <c r="C127" s="133"/>
      <c r="D127" s="134">
        <v>312</v>
      </c>
      <c r="E127" s="134">
        <f>E128</f>
        <v>0</v>
      </c>
      <c r="F127" s="134">
        <f t="shared" si="20"/>
        <v>312</v>
      </c>
      <c r="G127" s="134">
        <f t="shared" si="11"/>
        <v>312</v>
      </c>
      <c r="H127" s="135"/>
    </row>
    <row r="128" spans="1:8" s="109" customFormat="1" ht="21" customHeight="1">
      <c r="A128" s="124">
        <v>2040499</v>
      </c>
      <c r="B128" s="139" t="s">
        <v>329</v>
      </c>
      <c r="C128" s="137"/>
      <c r="D128" s="134">
        <v>312</v>
      </c>
      <c r="E128" s="134">
        <v>0</v>
      </c>
      <c r="F128" s="134">
        <f t="shared" si="20"/>
        <v>312</v>
      </c>
      <c r="G128" s="134">
        <f t="shared" si="11"/>
        <v>312</v>
      </c>
      <c r="H128" s="135"/>
    </row>
    <row r="129" spans="1:8" s="109" customFormat="1" ht="21" customHeight="1">
      <c r="A129" s="124">
        <v>20405</v>
      </c>
      <c r="B129" s="142" t="s">
        <v>330</v>
      </c>
      <c r="C129" s="133"/>
      <c r="D129" s="134">
        <v>95</v>
      </c>
      <c r="E129" s="134">
        <f>E130</f>
        <v>0</v>
      </c>
      <c r="F129" s="134">
        <f t="shared" si="20"/>
        <v>95</v>
      </c>
      <c r="G129" s="134">
        <f t="shared" si="11"/>
        <v>95</v>
      </c>
      <c r="H129" s="135"/>
    </row>
    <row r="130" spans="1:8" s="109" customFormat="1" ht="21" customHeight="1">
      <c r="A130" s="124">
        <v>2040501</v>
      </c>
      <c r="B130" s="139" t="s">
        <v>331</v>
      </c>
      <c r="C130" s="137"/>
      <c r="D130" s="134">
        <v>95</v>
      </c>
      <c r="E130" s="134">
        <v>0</v>
      </c>
      <c r="F130" s="134">
        <f t="shared" si="20"/>
        <v>95</v>
      </c>
      <c r="G130" s="134">
        <f t="shared" si="11"/>
        <v>95</v>
      </c>
      <c r="H130" s="135"/>
    </row>
    <row r="131" spans="1:8" s="109" customFormat="1" ht="21" customHeight="1">
      <c r="A131" s="124" t="s">
        <v>332</v>
      </c>
      <c r="B131" s="132" t="s">
        <v>333</v>
      </c>
      <c r="C131" s="133">
        <v>943</v>
      </c>
      <c r="D131" s="134">
        <v>682</v>
      </c>
      <c r="E131" s="134">
        <f>SUM(E132:E134)</f>
        <v>126</v>
      </c>
      <c r="F131" s="134">
        <f>SUM(F132:F134)</f>
        <v>808</v>
      </c>
      <c r="G131" s="134">
        <f t="shared" si="11"/>
        <v>-135</v>
      </c>
      <c r="H131" s="135"/>
    </row>
    <row r="132" spans="1:8" s="109" customFormat="1" ht="21" customHeight="1">
      <c r="A132" s="124" t="s">
        <v>334</v>
      </c>
      <c r="B132" s="136" t="s">
        <v>335</v>
      </c>
      <c r="C132" s="137">
        <v>868</v>
      </c>
      <c r="D132" s="134">
        <v>652</v>
      </c>
      <c r="E132" s="134">
        <v>123</v>
      </c>
      <c r="F132" s="134">
        <f aca="true" t="shared" si="21" ref="F132:F136">D132+E132</f>
        <v>775</v>
      </c>
      <c r="G132" s="134">
        <f t="shared" si="11"/>
        <v>-93</v>
      </c>
      <c r="H132" s="135"/>
    </row>
    <row r="133" spans="1:8" s="109" customFormat="1" ht="21" customHeight="1">
      <c r="A133" s="124" t="s">
        <v>336</v>
      </c>
      <c r="B133" s="136" t="s">
        <v>337</v>
      </c>
      <c r="C133" s="137">
        <v>50</v>
      </c>
      <c r="D133" s="134">
        <v>11</v>
      </c>
      <c r="E133" s="134">
        <v>0</v>
      </c>
      <c r="F133" s="134">
        <f t="shared" si="21"/>
        <v>11</v>
      </c>
      <c r="G133" s="134">
        <f t="shared" si="11"/>
        <v>-39</v>
      </c>
      <c r="H133" s="135"/>
    </row>
    <row r="134" spans="1:8" s="109" customFormat="1" ht="21" customHeight="1">
      <c r="A134" s="124" t="s">
        <v>338</v>
      </c>
      <c r="B134" s="136" t="s">
        <v>339</v>
      </c>
      <c r="C134" s="137">
        <v>25</v>
      </c>
      <c r="D134" s="134">
        <v>19</v>
      </c>
      <c r="E134" s="134">
        <v>3</v>
      </c>
      <c r="F134" s="134">
        <f t="shared" si="21"/>
        <v>22</v>
      </c>
      <c r="G134" s="134">
        <f t="shared" si="11"/>
        <v>-3</v>
      </c>
      <c r="H134" s="135"/>
    </row>
    <row r="135" spans="1:8" s="109" customFormat="1" ht="21" customHeight="1">
      <c r="A135" s="124" t="s">
        <v>340</v>
      </c>
      <c r="B135" s="132" t="s">
        <v>341</v>
      </c>
      <c r="C135" s="133">
        <v>230</v>
      </c>
      <c r="D135" s="134">
        <v>58</v>
      </c>
      <c r="E135" s="134">
        <f>E136</f>
        <v>0</v>
      </c>
      <c r="F135" s="134">
        <f t="shared" si="21"/>
        <v>58</v>
      </c>
      <c r="G135" s="134">
        <f aca="true" t="shared" si="22" ref="G135:G198">F135-C135</f>
        <v>-172</v>
      </c>
      <c r="H135" s="135"/>
    </row>
    <row r="136" spans="1:8" s="109" customFormat="1" ht="21" customHeight="1">
      <c r="A136" s="124" t="s">
        <v>342</v>
      </c>
      <c r="B136" s="136" t="s">
        <v>343</v>
      </c>
      <c r="C136" s="137">
        <v>230</v>
      </c>
      <c r="D136" s="134">
        <v>58</v>
      </c>
      <c r="E136" s="134"/>
      <c r="F136" s="134">
        <f t="shared" si="21"/>
        <v>58</v>
      </c>
      <c r="G136" s="134">
        <f t="shared" si="22"/>
        <v>-172</v>
      </c>
      <c r="H136" s="135"/>
    </row>
    <row r="137" spans="1:11" s="109" customFormat="1" ht="21" customHeight="1">
      <c r="A137" s="143">
        <v>205</v>
      </c>
      <c r="B137" s="130" t="s">
        <v>344</v>
      </c>
      <c r="C137" s="140">
        <v>62084</v>
      </c>
      <c r="D137" s="134">
        <f>D138+D143+D149+D151+D153</f>
        <v>45500</v>
      </c>
      <c r="E137" s="134">
        <f>E138+E143+E149+E151+E153</f>
        <v>18021</v>
      </c>
      <c r="F137" s="131">
        <f>F138+F143+F149+F151+F153</f>
        <v>63521</v>
      </c>
      <c r="G137" s="131">
        <f t="shared" si="22"/>
        <v>1437</v>
      </c>
      <c r="H137" s="141"/>
      <c r="I137" s="109">
        <v>9353</v>
      </c>
      <c r="K137" s="109">
        <v>56381</v>
      </c>
    </row>
    <row r="138" spans="1:8" s="109" customFormat="1" ht="21" customHeight="1">
      <c r="A138" s="124" t="s">
        <v>345</v>
      </c>
      <c r="B138" s="132" t="s">
        <v>346</v>
      </c>
      <c r="C138" s="133">
        <v>14978</v>
      </c>
      <c r="D138" s="134">
        <f>D139+D140+D141+D142</f>
        <v>710</v>
      </c>
      <c r="E138" s="134">
        <f>E139+E140+E141+E142</f>
        <v>13719</v>
      </c>
      <c r="F138" s="134">
        <f>F139+F140+F141+F142</f>
        <v>14429</v>
      </c>
      <c r="G138" s="134">
        <f t="shared" si="22"/>
        <v>-549</v>
      </c>
      <c r="H138" s="135"/>
    </row>
    <row r="139" spans="1:8" s="109" customFormat="1" ht="21" customHeight="1">
      <c r="A139" s="124" t="s">
        <v>347</v>
      </c>
      <c r="B139" s="136" t="s">
        <v>348</v>
      </c>
      <c r="C139" s="137">
        <v>120</v>
      </c>
      <c r="D139" s="134">
        <v>142</v>
      </c>
      <c r="E139" s="134">
        <v>0</v>
      </c>
      <c r="F139" s="134">
        <f aca="true" t="shared" si="23" ref="F139:F142">D139+E139</f>
        <v>142</v>
      </c>
      <c r="G139" s="134">
        <f t="shared" si="22"/>
        <v>22</v>
      </c>
      <c r="H139" s="135"/>
    </row>
    <row r="140" spans="1:8" s="109" customFormat="1" ht="21" customHeight="1">
      <c r="A140" s="124" t="s">
        <v>349</v>
      </c>
      <c r="B140" s="136" t="s">
        <v>350</v>
      </c>
      <c r="C140" s="137">
        <v>191</v>
      </c>
      <c r="D140" s="134">
        <v>37</v>
      </c>
      <c r="E140" s="134">
        <v>154</v>
      </c>
      <c r="F140" s="134">
        <f t="shared" si="23"/>
        <v>191</v>
      </c>
      <c r="G140" s="134">
        <f t="shared" si="22"/>
        <v>0</v>
      </c>
      <c r="H140" s="135"/>
    </row>
    <row r="141" spans="1:8" s="109" customFormat="1" ht="21" customHeight="1">
      <c r="A141" s="124" t="s">
        <v>351</v>
      </c>
      <c r="B141" s="136" t="s">
        <v>352</v>
      </c>
      <c r="C141" s="137">
        <v>272</v>
      </c>
      <c r="D141" s="134">
        <v>119</v>
      </c>
      <c r="E141" s="134">
        <v>153</v>
      </c>
      <c r="F141" s="134">
        <f t="shared" si="23"/>
        <v>272</v>
      </c>
      <c r="G141" s="134">
        <f t="shared" si="22"/>
        <v>0</v>
      </c>
      <c r="H141" s="135"/>
    </row>
    <row r="142" spans="1:8" s="109" customFormat="1" ht="21" customHeight="1">
      <c r="A142" s="124" t="s">
        <v>353</v>
      </c>
      <c r="B142" s="136" t="s">
        <v>354</v>
      </c>
      <c r="C142" s="137">
        <v>14395</v>
      </c>
      <c r="D142" s="134">
        <v>412</v>
      </c>
      <c r="E142" s="134">
        <v>13412</v>
      </c>
      <c r="F142" s="134">
        <f t="shared" si="23"/>
        <v>13824</v>
      </c>
      <c r="G142" s="134">
        <f t="shared" si="22"/>
        <v>-571</v>
      </c>
      <c r="H142" s="135"/>
    </row>
    <row r="143" spans="1:8" s="109" customFormat="1" ht="21" customHeight="1">
      <c r="A143" s="124" t="s">
        <v>355</v>
      </c>
      <c r="B143" s="132" t="s">
        <v>356</v>
      </c>
      <c r="C143" s="133">
        <v>46535</v>
      </c>
      <c r="D143" s="134">
        <f>D144+D145+D146+D147+D148</f>
        <v>44017</v>
      </c>
      <c r="E143" s="134">
        <f>E144+E145+E146+E147+E148</f>
        <v>4302</v>
      </c>
      <c r="F143" s="134">
        <f>F144+F145+F146+F147+F148</f>
        <v>48319</v>
      </c>
      <c r="G143" s="134">
        <f t="shared" si="22"/>
        <v>1784</v>
      </c>
      <c r="H143" s="135"/>
    </row>
    <row r="144" spans="1:8" s="109" customFormat="1" ht="21" customHeight="1">
      <c r="A144" s="124" t="s">
        <v>357</v>
      </c>
      <c r="B144" s="136" t="s">
        <v>358</v>
      </c>
      <c r="C144" s="137">
        <v>2495</v>
      </c>
      <c r="D144" s="134">
        <v>2050</v>
      </c>
      <c r="E144" s="134">
        <v>1105</v>
      </c>
      <c r="F144" s="134">
        <f aca="true" t="shared" si="24" ref="F144:F154">D144+E144</f>
        <v>3155</v>
      </c>
      <c r="G144" s="134">
        <f t="shared" si="22"/>
        <v>660</v>
      </c>
      <c r="H144" s="135"/>
    </row>
    <row r="145" spans="1:8" s="109" customFormat="1" ht="21" customHeight="1">
      <c r="A145" s="124" t="s">
        <v>359</v>
      </c>
      <c r="B145" s="136" t="s">
        <v>360</v>
      </c>
      <c r="C145" s="137">
        <v>22482</v>
      </c>
      <c r="D145" s="134">
        <v>21772</v>
      </c>
      <c r="E145" s="134">
        <v>930</v>
      </c>
      <c r="F145" s="134">
        <f t="shared" si="24"/>
        <v>22702</v>
      </c>
      <c r="G145" s="134">
        <f t="shared" si="22"/>
        <v>220</v>
      </c>
      <c r="H145" s="135"/>
    </row>
    <row r="146" spans="1:8" s="109" customFormat="1" ht="21" customHeight="1">
      <c r="A146" s="124" t="s">
        <v>361</v>
      </c>
      <c r="B146" s="136" t="s">
        <v>362</v>
      </c>
      <c r="C146" s="137">
        <v>15693</v>
      </c>
      <c r="D146" s="134">
        <v>14383</v>
      </c>
      <c r="E146" s="134">
        <v>1593</v>
      </c>
      <c r="F146" s="134">
        <f t="shared" si="24"/>
        <v>15976</v>
      </c>
      <c r="G146" s="134">
        <f t="shared" si="22"/>
        <v>283</v>
      </c>
      <c r="H146" s="135"/>
    </row>
    <row r="147" spans="1:8" s="109" customFormat="1" ht="21" customHeight="1">
      <c r="A147" s="124" t="s">
        <v>363</v>
      </c>
      <c r="B147" s="136" t="s">
        <v>364</v>
      </c>
      <c r="C147" s="137">
        <v>5866</v>
      </c>
      <c r="D147" s="134">
        <v>5192</v>
      </c>
      <c r="E147" s="134">
        <v>674</v>
      </c>
      <c r="F147" s="134">
        <f t="shared" si="24"/>
        <v>5866</v>
      </c>
      <c r="G147" s="134">
        <f t="shared" si="22"/>
        <v>0</v>
      </c>
      <c r="H147" s="135"/>
    </row>
    <row r="148" spans="1:8" s="109" customFormat="1" ht="21" customHeight="1">
      <c r="A148" s="124">
        <v>2050299</v>
      </c>
      <c r="B148" s="139" t="s">
        <v>365</v>
      </c>
      <c r="C148" s="137"/>
      <c r="D148" s="134">
        <v>620</v>
      </c>
      <c r="E148" s="134">
        <v>0</v>
      </c>
      <c r="F148" s="134">
        <f t="shared" si="24"/>
        <v>620</v>
      </c>
      <c r="G148" s="134">
        <f t="shared" si="22"/>
        <v>620</v>
      </c>
      <c r="H148" s="135"/>
    </row>
    <row r="149" spans="1:8" s="109" customFormat="1" ht="21" customHeight="1">
      <c r="A149" s="124">
        <v>20503</v>
      </c>
      <c r="B149" s="142" t="s">
        <v>366</v>
      </c>
      <c r="C149" s="133"/>
      <c r="D149" s="134">
        <v>243</v>
      </c>
      <c r="E149" s="134">
        <f aca="true" t="shared" si="25" ref="E149:E153">E150</f>
        <v>0</v>
      </c>
      <c r="F149" s="134">
        <f t="shared" si="24"/>
        <v>243</v>
      </c>
      <c r="G149" s="134">
        <f t="shared" si="22"/>
        <v>243</v>
      </c>
      <c r="H149" s="135"/>
    </row>
    <row r="150" spans="1:8" s="109" customFormat="1" ht="21" customHeight="1">
      <c r="A150" s="124">
        <v>2050302</v>
      </c>
      <c r="B150" s="139" t="s">
        <v>367</v>
      </c>
      <c r="C150" s="137"/>
      <c r="D150" s="134">
        <v>243</v>
      </c>
      <c r="E150" s="134">
        <v>0</v>
      </c>
      <c r="F150" s="134">
        <f t="shared" si="24"/>
        <v>243</v>
      </c>
      <c r="G150" s="134">
        <f t="shared" si="22"/>
        <v>243</v>
      </c>
      <c r="H150" s="135"/>
    </row>
    <row r="151" spans="1:8" s="109" customFormat="1" ht="21" customHeight="1">
      <c r="A151" s="124" t="s">
        <v>368</v>
      </c>
      <c r="B151" s="132" t="s">
        <v>369</v>
      </c>
      <c r="C151" s="133">
        <v>416</v>
      </c>
      <c r="D151" s="134">
        <v>384</v>
      </c>
      <c r="E151" s="134">
        <f t="shared" si="25"/>
        <v>0</v>
      </c>
      <c r="F151" s="134">
        <f t="shared" si="24"/>
        <v>384</v>
      </c>
      <c r="G151" s="134">
        <f t="shared" si="22"/>
        <v>-32</v>
      </c>
      <c r="H151" s="135"/>
    </row>
    <row r="152" spans="1:8" s="109" customFormat="1" ht="21" customHeight="1">
      <c r="A152" s="124" t="s">
        <v>370</v>
      </c>
      <c r="B152" s="136" t="s">
        <v>371</v>
      </c>
      <c r="C152" s="137">
        <v>416</v>
      </c>
      <c r="D152" s="134">
        <v>384</v>
      </c>
      <c r="E152" s="134">
        <v>0</v>
      </c>
      <c r="F152" s="134">
        <f t="shared" si="24"/>
        <v>384</v>
      </c>
      <c r="G152" s="134">
        <f t="shared" si="22"/>
        <v>-32</v>
      </c>
      <c r="H152" s="135"/>
    </row>
    <row r="153" spans="1:8" s="109" customFormat="1" ht="21" customHeight="1">
      <c r="A153" s="124" t="s">
        <v>372</v>
      </c>
      <c r="B153" s="132" t="s">
        <v>373</v>
      </c>
      <c r="C153" s="133">
        <v>155</v>
      </c>
      <c r="D153" s="134">
        <v>146</v>
      </c>
      <c r="E153" s="134">
        <f t="shared" si="25"/>
        <v>0</v>
      </c>
      <c r="F153" s="134">
        <f t="shared" si="24"/>
        <v>146</v>
      </c>
      <c r="G153" s="134">
        <f t="shared" si="22"/>
        <v>-9</v>
      </c>
      <c r="H153" s="135"/>
    </row>
    <row r="154" spans="1:8" s="109" customFormat="1" ht="21" customHeight="1">
      <c r="A154" s="124" t="s">
        <v>374</v>
      </c>
      <c r="B154" s="136" t="s">
        <v>375</v>
      </c>
      <c r="C154" s="137">
        <v>155</v>
      </c>
      <c r="D154" s="134">
        <v>146</v>
      </c>
      <c r="E154" s="134">
        <v>0</v>
      </c>
      <c r="F154" s="134">
        <f t="shared" si="24"/>
        <v>146</v>
      </c>
      <c r="G154" s="134">
        <f t="shared" si="22"/>
        <v>-9</v>
      </c>
      <c r="H154" s="135"/>
    </row>
    <row r="155" spans="1:11" s="109" customFormat="1" ht="21" customHeight="1">
      <c r="A155" s="129" t="s">
        <v>376</v>
      </c>
      <c r="B155" s="130" t="s">
        <v>377</v>
      </c>
      <c r="C155" s="140">
        <v>8885</v>
      </c>
      <c r="D155" s="134">
        <f>D156+D160+D162+D164+D168</f>
        <v>3460</v>
      </c>
      <c r="E155" s="134">
        <f>E156+E160+E162+E164+E168</f>
        <v>266</v>
      </c>
      <c r="F155" s="131">
        <f>F156+F160+F162+F164+F168</f>
        <v>3726</v>
      </c>
      <c r="G155" s="131">
        <f t="shared" si="22"/>
        <v>-5159</v>
      </c>
      <c r="H155" s="141"/>
      <c r="I155" s="109">
        <v>45</v>
      </c>
      <c r="K155" s="109">
        <v>3569</v>
      </c>
    </row>
    <row r="156" spans="1:8" s="109" customFormat="1" ht="21" customHeight="1">
      <c r="A156" s="124" t="s">
        <v>378</v>
      </c>
      <c r="B156" s="132" t="s">
        <v>379</v>
      </c>
      <c r="C156" s="133">
        <v>8763</v>
      </c>
      <c r="D156" s="134">
        <f>SUM(D157:D159)</f>
        <v>2484</v>
      </c>
      <c r="E156" s="134">
        <f>SUM(E157:E159)</f>
        <v>146</v>
      </c>
      <c r="F156" s="134">
        <f>SUM(F157:F159)</f>
        <v>2630</v>
      </c>
      <c r="G156" s="134">
        <f t="shared" si="22"/>
        <v>-6133</v>
      </c>
      <c r="H156" s="135"/>
    </row>
    <row r="157" spans="1:8" s="109" customFormat="1" ht="21" customHeight="1">
      <c r="A157" s="124" t="s">
        <v>380</v>
      </c>
      <c r="B157" s="136" t="s">
        <v>381</v>
      </c>
      <c r="C157" s="137">
        <v>253</v>
      </c>
      <c r="D157" s="134">
        <v>282</v>
      </c>
      <c r="E157" s="134">
        <v>25</v>
      </c>
      <c r="F157" s="134">
        <f aca="true" t="shared" si="26" ref="F157:F169">D157+E157</f>
        <v>307</v>
      </c>
      <c r="G157" s="134">
        <f t="shared" si="22"/>
        <v>54</v>
      </c>
      <c r="H157" s="135"/>
    </row>
    <row r="158" spans="1:8" s="109" customFormat="1" ht="21" customHeight="1">
      <c r="A158" s="124" t="s">
        <v>382</v>
      </c>
      <c r="B158" s="136" t="s">
        <v>383</v>
      </c>
      <c r="C158" s="137">
        <v>8510</v>
      </c>
      <c r="D158" s="134">
        <v>96</v>
      </c>
      <c r="E158" s="134">
        <v>0</v>
      </c>
      <c r="F158" s="134">
        <f t="shared" si="26"/>
        <v>96</v>
      </c>
      <c r="G158" s="134">
        <f t="shared" si="22"/>
        <v>-8414</v>
      </c>
      <c r="H158" s="135"/>
    </row>
    <row r="159" spans="1:8" s="109" customFormat="1" ht="21" customHeight="1">
      <c r="A159" s="124">
        <v>2060199</v>
      </c>
      <c r="B159" s="139" t="s">
        <v>384</v>
      </c>
      <c r="C159" s="137"/>
      <c r="D159" s="134">
        <v>2106</v>
      </c>
      <c r="E159" s="134">
        <v>121</v>
      </c>
      <c r="F159" s="134">
        <f t="shared" si="26"/>
        <v>2227</v>
      </c>
      <c r="G159" s="134">
        <f t="shared" si="22"/>
        <v>2227</v>
      </c>
      <c r="H159" s="135"/>
    </row>
    <row r="160" spans="1:8" s="109" customFormat="1" ht="21" customHeight="1">
      <c r="A160" s="124" t="s">
        <v>385</v>
      </c>
      <c r="B160" s="132" t="s">
        <v>386</v>
      </c>
      <c r="C160" s="133">
        <v>35</v>
      </c>
      <c r="D160" s="134">
        <v>35</v>
      </c>
      <c r="E160" s="134">
        <f>E161</f>
        <v>0</v>
      </c>
      <c r="F160" s="134">
        <f t="shared" si="26"/>
        <v>35</v>
      </c>
      <c r="G160" s="134">
        <f t="shared" si="22"/>
        <v>0</v>
      </c>
      <c r="H160" s="135"/>
    </row>
    <row r="161" spans="1:8" s="109" customFormat="1" ht="21" customHeight="1">
      <c r="A161" s="124" t="s">
        <v>387</v>
      </c>
      <c r="B161" s="136" t="s">
        <v>388</v>
      </c>
      <c r="C161" s="137">
        <v>35</v>
      </c>
      <c r="D161" s="134">
        <v>35</v>
      </c>
      <c r="E161" s="134">
        <v>0</v>
      </c>
      <c r="F161" s="134">
        <f t="shared" si="26"/>
        <v>35</v>
      </c>
      <c r="G161" s="134">
        <f t="shared" si="22"/>
        <v>0</v>
      </c>
      <c r="H161" s="135"/>
    </row>
    <row r="162" spans="1:8" s="109" customFormat="1" ht="21" customHeight="1">
      <c r="A162" s="124">
        <v>20605</v>
      </c>
      <c r="B162" s="142" t="s">
        <v>389</v>
      </c>
      <c r="C162" s="133"/>
      <c r="D162" s="134">
        <v>316</v>
      </c>
      <c r="E162" s="134">
        <f>E163</f>
        <v>0</v>
      </c>
      <c r="F162" s="134">
        <f t="shared" si="26"/>
        <v>316</v>
      </c>
      <c r="G162" s="134">
        <f t="shared" si="22"/>
        <v>316</v>
      </c>
      <c r="H162" s="135"/>
    </row>
    <row r="163" spans="1:8" s="109" customFormat="1" ht="21" customHeight="1">
      <c r="A163" s="124">
        <v>2060599</v>
      </c>
      <c r="B163" s="139" t="s">
        <v>390</v>
      </c>
      <c r="C163" s="137"/>
      <c r="D163" s="134">
        <v>316</v>
      </c>
      <c r="E163" s="134">
        <v>0</v>
      </c>
      <c r="F163" s="134">
        <f t="shared" si="26"/>
        <v>316</v>
      </c>
      <c r="G163" s="134">
        <f t="shared" si="22"/>
        <v>316</v>
      </c>
      <c r="H163" s="135"/>
    </row>
    <row r="164" spans="1:8" s="109" customFormat="1" ht="21" customHeight="1">
      <c r="A164" s="124" t="s">
        <v>391</v>
      </c>
      <c r="B164" s="132" t="s">
        <v>392</v>
      </c>
      <c r="C164" s="133">
        <v>87</v>
      </c>
      <c r="D164" s="134">
        <v>116</v>
      </c>
      <c r="E164" s="134">
        <f>SUM(E165:E167)</f>
        <v>22</v>
      </c>
      <c r="F164" s="134">
        <f t="shared" si="26"/>
        <v>138</v>
      </c>
      <c r="G164" s="134">
        <f t="shared" si="22"/>
        <v>51</v>
      </c>
      <c r="H164" s="135"/>
    </row>
    <row r="165" spans="1:8" s="109" customFormat="1" ht="21" customHeight="1">
      <c r="A165" s="124" t="s">
        <v>393</v>
      </c>
      <c r="B165" s="136" t="s">
        <v>394</v>
      </c>
      <c r="C165" s="137">
        <v>78</v>
      </c>
      <c r="D165" s="134">
        <v>28</v>
      </c>
      <c r="E165" s="134">
        <v>3</v>
      </c>
      <c r="F165" s="134">
        <f t="shared" si="26"/>
        <v>31</v>
      </c>
      <c r="G165" s="134">
        <f t="shared" si="22"/>
        <v>-47</v>
      </c>
      <c r="H165" s="135"/>
    </row>
    <row r="166" spans="1:8" s="109" customFormat="1" ht="21" customHeight="1">
      <c r="A166" s="124" t="s">
        <v>395</v>
      </c>
      <c r="B166" s="136" t="s">
        <v>396</v>
      </c>
      <c r="C166" s="137">
        <v>9</v>
      </c>
      <c r="D166" s="134">
        <v>41</v>
      </c>
      <c r="E166" s="134">
        <v>19</v>
      </c>
      <c r="F166" s="134">
        <f t="shared" si="26"/>
        <v>60</v>
      </c>
      <c r="G166" s="134">
        <f t="shared" si="22"/>
        <v>51</v>
      </c>
      <c r="H166" s="135"/>
    </row>
    <row r="167" spans="1:8" s="109" customFormat="1" ht="21" customHeight="1">
      <c r="A167" s="124">
        <v>2060799</v>
      </c>
      <c r="B167" s="139" t="s">
        <v>397</v>
      </c>
      <c r="C167" s="137"/>
      <c r="D167" s="134">
        <v>47</v>
      </c>
      <c r="E167" s="134">
        <v>0</v>
      </c>
      <c r="F167" s="134">
        <f t="shared" si="26"/>
        <v>47</v>
      </c>
      <c r="G167" s="134">
        <f t="shared" si="22"/>
        <v>47</v>
      </c>
      <c r="H167" s="135"/>
    </row>
    <row r="168" spans="1:8" s="109" customFormat="1" ht="21" customHeight="1">
      <c r="A168" s="124">
        <v>20699</v>
      </c>
      <c r="B168" s="142" t="s">
        <v>398</v>
      </c>
      <c r="C168" s="133"/>
      <c r="D168" s="134">
        <v>509</v>
      </c>
      <c r="E168" s="134">
        <f>E169</f>
        <v>98</v>
      </c>
      <c r="F168" s="134">
        <f t="shared" si="26"/>
        <v>607</v>
      </c>
      <c r="G168" s="134">
        <f t="shared" si="22"/>
        <v>607</v>
      </c>
      <c r="H168" s="135"/>
    </row>
    <row r="169" spans="1:8" s="109" customFormat="1" ht="21" customHeight="1">
      <c r="A169" s="124">
        <v>2069999</v>
      </c>
      <c r="B169" s="139" t="s">
        <v>399</v>
      </c>
      <c r="C169" s="137"/>
      <c r="D169" s="134">
        <v>509</v>
      </c>
      <c r="E169" s="134">
        <v>98</v>
      </c>
      <c r="F169" s="134">
        <f t="shared" si="26"/>
        <v>607</v>
      </c>
      <c r="G169" s="134">
        <f t="shared" si="22"/>
        <v>607</v>
      </c>
      <c r="H169" s="135"/>
    </row>
    <row r="170" spans="1:11" s="109" customFormat="1" ht="21" customHeight="1">
      <c r="A170" s="129" t="s">
        <v>400</v>
      </c>
      <c r="B170" s="130" t="s">
        <v>401</v>
      </c>
      <c r="C170" s="140">
        <v>1362</v>
      </c>
      <c r="D170" s="134">
        <f>D171+D181+D185+D187+D190</f>
        <v>897</v>
      </c>
      <c r="E170" s="134">
        <f>E171+E181+E185+E187+E190</f>
        <v>730</v>
      </c>
      <c r="F170" s="131">
        <f>F171+F181+F185+F187+F190</f>
        <v>1627</v>
      </c>
      <c r="G170" s="131">
        <f t="shared" si="22"/>
        <v>265</v>
      </c>
      <c r="H170" s="131">
        <f>H171+H181+H185+H187+H190</f>
        <v>0</v>
      </c>
      <c r="I170" s="109">
        <v>486</v>
      </c>
      <c r="K170" s="109">
        <v>1537</v>
      </c>
    </row>
    <row r="171" spans="1:8" s="109" customFormat="1" ht="21" customHeight="1">
      <c r="A171" s="124" t="s">
        <v>402</v>
      </c>
      <c r="B171" s="132" t="s">
        <v>403</v>
      </c>
      <c r="C171" s="133">
        <v>902</v>
      </c>
      <c r="D171" s="134">
        <f>SUM(D172:D180)</f>
        <v>530</v>
      </c>
      <c r="E171" s="134">
        <f>SUM(E172:E180)</f>
        <v>330</v>
      </c>
      <c r="F171" s="134">
        <f>SUM(F172:F180)</f>
        <v>860</v>
      </c>
      <c r="G171" s="134">
        <f t="shared" si="22"/>
        <v>-42</v>
      </c>
      <c r="H171" s="135"/>
    </row>
    <row r="172" spans="1:8" s="109" customFormat="1" ht="21" customHeight="1">
      <c r="A172" s="124" t="s">
        <v>404</v>
      </c>
      <c r="B172" s="136" t="s">
        <v>405</v>
      </c>
      <c r="C172" s="137">
        <v>104</v>
      </c>
      <c r="D172" s="134">
        <v>123</v>
      </c>
      <c r="E172" s="134">
        <v>19</v>
      </c>
      <c r="F172" s="134">
        <f aca="true" t="shared" si="27" ref="F172:F180">D172+E172</f>
        <v>142</v>
      </c>
      <c r="G172" s="134">
        <f t="shared" si="22"/>
        <v>38</v>
      </c>
      <c r="H172" s="135"/>
    </row>
    <row r="173" spans="1:8" s="109" customFormat="1" ht="21" customHeight="1">
      <c r="A173" s="124">
        <v>2070104</v>
      </c>
      <c r="B173" s="139" t="s">
        <v>406</v>
      </c>
      <c r="C173" s="137"/>
      <c r="D173" s="134">
        <v>27</v>
      </c>
      <c r="E173" s="134">
        <v>13</v>
      </c>
      <c r="F173" s="134">
        <f t="shared" si="27"/>
        <v>40</v>
      </c>
      <c r="G173" s="134">
        <f t="shared" si="22"/>
        <v>40</v>
      </c>
      <c r="H173" s="135"/>
    </row>
    <row r="174" spans="1:8" s="109" customFormat="1" ht="21" customHeight="1">
      <c r="A174" s="124">
        <v>2070107</v>
      </c>
      <c r="B174" s="139" t="s">
        <v>407</v>
      </c>
      <c r="C174" s="137"/>
      <c r="D174" s="134">
        <v>55</v>
      </c>
      <c r="E174" s="134">
        <v>0</v>
      </c>
      <c r="F174" s="134">
        <f t="shared" si="27"/>
        <v>55</v>
      </c>
      <c r="G174" s="134">
        <f t="shared" si="22"/>
        <v>55</v>
      </c>
      <c r="H174" s="135"/>
    </row>
    <row r="175" spans="1:8" s="109" customFormat="1" ht="21" customHeight="1">
      <c r="A175" s="124" t="s">
        <v>408</v>
      </c>
      <c r="B175" s="136" t="s">
        <v>409</v>
      </c>
      <c r="C175" s="137">
        <v>119</v>
      </c>
      <c r="D175" s="134">
        <v>56</v>
      </c>
      <c r="E175" s="134">
        <v>60</v>
      </c>
      <c r="F175" s="134">
        <f t="shared" si="27"/>
        <v>116</v>
      </c>
      <c r="G175" s="134">
        <f t="shared" si="22"/>
        <v>-3</v>
      </c>
      <c r="H175" s="135"/>
    </row>
    <row r="176" spans="1:8" s="109" customFormat="1" ht="21" customHeight="1">
      <c r="A176" s="124" t="s">
        <v>410</v>
      </c>
      <c r="B176" s="136" t="s">
        <v>411</v>
      </c>
      <c r="C176" s="137">
        <v>267</v>
      </c>
      <c r="D176" s="134">
        <v>187</v>
      </c>
      <c r="E176" s="134">
        <v>46</v>
      </c>
      <c r="F176" s="134">
        <f t="shared" si="27"/>
        <v>233</v>
      </c>
      <c r="G176" s="134">
        <f t="shared" si="22"/>
        <v>-34</v>
      </c>
      <c r="H176" s="135"/>
    </row>
    <row r="177" spans="1:8" s="109" customFormat="1" ht="21" customHeight="1">
      <c r="A177" s="124" t="s">
        <v>412</v>
      </c>
      <c r="B177" s="136" t="s">
        <v>413</v>
      </c>
      <c r="C177" s="137">
        <v>34</v>
      </c>
      <c r="D177" s="134">
        <v>26</v>
      </c>
      <c r="E177" s="134">
        <v>21</v>
      </c>
      <c r="F177" s="134">
        <f t="shared" si="27"/>
        <v>47</v>
      </c>
      <c r="G177" s="134">
        <f t="shared" si="22"/>
        <v>13</v>
      </c>
      <c r="H177" s="135"/>
    </row>
    <row r="178" spans="1:8" s="109" customFormat="1" ht="21" customHeight="1">
      <c r="A178" s="124" t="s">
        <v>414</v>
      </c>
      <c r="B178" s="136" t="s">
        <v>415</v>
      </c>
      <c r="C178" s="137">
        <v>68</v>
      </c>
      <c r="D178" s="134">
        <v>51</v>
      </c>
      <c r="E178" s="134">
        <v>12</v>
      </c>
      <c r="F178" s="134">
        <f t="shared" si="27"/>
        <v>63</v>
      </c>
      <c r="G178" s="134">
        <f t="shared" si="22"/>
        <v>-5</v>
      </c>
      <c r="H178" s="135"/>
    </row>
    <row r="179" spans="1:8" s="109" customFormat="1" ht="21" customHeight="1">
      <c r="A179" s="124" t="s">
        <v>416</v>
      </c>
      <c r="B179" s="136" t="s">
        <v>417</v>
      </c>
      <c r="C179" s="137">
        <v>10</v>
      </c>
      <c r="D179" s="134">
        <v>5</v>
      </c>
      <c r="E179" s="134">
        <v>5</v>
      </c>
      <c r="F179" s="134">
        <f t="shared" si="27"/>
        <v>10</v>
      </c>
      <c r="G179" s="134">
        <f t="shared" si="22"/>
        <v>0</v>
      </c>
      <c r="H179" s="135"/>
    </row>
    <row r="180" spans="1:8" s="109" customFormat="1" ht="21" customHeight="1">
      <c r="A180" s="124" t="s">
        <v>418</v>
      </c>
      <c r="B180" s="136" t="s">
        <v>419</v>
      </c>
      <c r="C180" s="137">
        <v>300</v>
      </c>
      <c r="D180" s="134"/>
      <c r="E180" s="134">
        <v>154</v>
      </c>
      <c r="F180" s="134">
        <f t="shared" si="27"/>
        <v>154</v>
      </c>
      <c r="G180" s="134">
        <f t="shared" si="22"/>
        <v>-146</v>
      </c>
      <c r="H180" s="135"/>
    </row>
    <row r="181" spans="1:8" s="109" customFormat="1" ht="21" customHeight="1">
      <c r="A181" s="124" t="s">
        <v>420</v>
      </c>
      <c r="B181" s="132" t="s">
        <v>421</v>
      </c>
      <c r="C181" s="133">
        <v>421</v>
      </c>
      <c r="D181" s="134">
        <f>SUM(D182:D184)</f>
        <v>331</v>
      </c>
      <c r="E181" s="134">
        <f>SUM(E182:E184)</f>
        <v>355</v>
      </c>
      <c r="F181" s="134">
        <f>SUM(F182:F184)</f>
        <v>686</v>
      </c>
      <c r="G181" s="134">
        <f t="shared" si="22"/>
        <v>265</v>
      </c>
      <c r="H181" s="135"/>
    </row>
    <row r="182" spans="1:8" s="109" customFormat="1" ht="21" customHeight="1">
      <c r="A182" s="124" t="s">
        <v>422</v>
      </c>
      <c r="B182" s="136" t="s">
        <v>423</v>
      </c>
      <c r="C182" s="137">
        <v>290</v>
      </c>
      <c r="D182" s="134">
        <v>235</v>
      </c>
      <c r="E182" s="134">
        <v>136</v>
      </c>
      <c r="F182" s="134">
        <f aca="true" t="shared" si="28" ref="F182:F192">D182+E182</f>
        <v>371</v>
      </c>
      <c r="G182" s="134">
        <f t="shared" si="22"/>
        <v>81</v>
      </c>
      <c r="H182" s="135"/>
    </row>
    <row r="183" spans="1:8" s="109" customFormat="1" ht="21" customHeight="1">
      <c r="A183" s="124" t="s">
        <v>424</v>
      </c>
      <c r="B183" s="136" t="s">
        <v>425</v>
      </c>
      <c r="C183" s="137">
        <v>85</v>
      </c>
      <c r="D183" s="134">
        <v>52</v>
      </c>
      <c r="E183" s="134">
        <v>0</v>
      </c>
      <c r="F183" s="134">
        <f t="shared" si="28"/>
        <v>52</v>
      </c>
      <c r="G183" s="134">
        <f t="shared" si="22"/>
        <v>-33</v>
      </c>
      <c r="H183" s="135"/>
    </row>
    <row r="184" spans="1:8" s="109" customFormat="1" ht="21" customHeight="1">
      <c r="A184" s="124" t="s">
        <v>426</v>
      </c>
      <c r="B184" s="136" t="s">
        <v>427</v>
      </c>
      <c r="C184" s="137">
        <v>46</v>
      </c>
      <c r="D184" s="134">
        <v>44</v>
      </c>
      <c r="E184" s="134">
        <v>219</v>
      </c>
      <c r="F184" s="134">
        <f t="shared" si="28"/>
        <v>263</v>
      </c>
      <c r="G184" s="134">
        <f t="shared" si="22"/>
        <v>217</v>
      </c>
      <c r="H184" s="135"/>
    </row>
    <row r="185" spans="1:8" s="109" customFormat="1" ht="21" customHeight="1">
      <c r="A185" s="124" t="s">
        <v>428</v>
      </c>
      <c r="B185" s="132" t="s">
        <v>429</v>
      </c>
      <c r="C185" s="133">
        <v>4</v>
      </c>
      <c r="D185" s="134">
        <v>4</v>
      </c>
      <c r="E185" s="134">
        <f>E186</f>
        <v>0</v>
      </c>
      <c r="F185" s="134">
        <f t="shared" si="28"/>
        <v>4</v>
      </c>
      <c r="G185" s="134">
        <f t="shared" si="22"/>
        <v>0</v>
      </c>
      <c r="H185" s="135"/>
    </row>
    <row r="186" spans="1:8" s="109" customFormat="1" ht="21" customHeight="1">
      <c r="A186" s="124" t="s">
        <v>430</v>
      </c>
      <c r="B186" s="136" t="s">
        <v>431</v>
      </c>
      <c r="C186" s="137">
        <v>4</v>
      </c>
      <c r="D186" s="134">
        <v>4</v>
      </c>
      <c r="E186" s="134">
        <v>0</v>
      </c>
      <c r="F186" s="134">
        <f t="shared" si="28"/>
        <v>4</v>
      </c>
      <c r="G186" s="134">
        <f t="shared" si="22"/>
        <v>0</v>
      </c>
      <c r="H186" s="135"/>
    </row>
    <row r="187" spans="1:8" s="109" customFormat="1" ht="21" customHeight="1">
      <c r="A187" s="124" t="s">
        <v>432</v>
      </c>
      <c r="B187" s="132" t="s">
        <v>433</v>
      </c>
      <c r="C187" s="133">
        <v>10</v>
      </c>
      <c r="D187" s="134">
        <v>24</v>
      </c>
      <c r="E187" s="134">
        <f>E188+E189</f>
        <v>28</v>
      </c>
      <c r="F187" s="134">
        <f t="shared" si="28"/>
        <v>52</v>
      </c>
      <c r="G187" s="134">
        <f t="shared" si="22"/>
        <v>42</v>
      </c>
      <c r="H187" s="135"/>
    </row>
    <row r="188" spans="1:8" s="109" customFormat="1" ht="21" customHeight="1">
      <c r="A188" s="124" t="s">
        <v>434</v>
      </c>
      <c r="B188" s="136" t="s">
        <v>435</v>
      </c>
      <c r="C188" s="137">
        <v>10</v>
      </c>
      <c r="D188" s="134">
        <v>5</v>
      </c>
      <c r="E188" s="134">
        <v>0</v>
      </c>
      <c r="F188" s="134">
        <f t="shared" si="28"/>
        <v>5</v>
      </c>
      <c r="G188" s="134">
        <f t="shared" si="22"/>
        <v>-5</v>
      </c>
      <c r="H188" s="135"/>
    </row>
    <row r="189" spans="1:8" s="109" customFormat="1" ht="21" customHeight="1">
      <c r="A189" s="124">
        <v>2070607</v>
      </c>
      <c r="B189" s="139" t="s">
        <v>436</v>
      </c>
      <c r="C189" s="137"/>
      <c r="D189" s="134">
        <v>19</v>
      </c>
      <c r="E189" s="134">
        <v>28</v>
      </c>
      <c r="F189" s="134">
        <f t="shared" si="28"/>
        <v>47</v>
      </c>
      <c r="G189" s="134">
        <f t="shared" si="22"/>
        <v>47</v>
      </c>
      <c r="H189" s="135"/>
    </row>
    <row r="190" spans="1:8" s="109" customFormat="1" ht="21" customHeight="1">
      <c r="A190" s="124" t="s">
        <v>437</v>
      </c>
      <c r="B190" s="132" t="s">
        <v>438</v>
      </c>
      <c r="C190" s="133">
        <v>25</v>
      </c>
      <c r="D190" s="134">
        <v>8</v>
      </c>
      <c r="E190" s="134">
        <f>SUM(E191:E192)</f>
        <v>17</v>
      </c>
      <c r="F190" s="134">
        <f t="shared" si="28"/>
        <v>25</v>
      </c>
      <c r="G190" s="134">
        <f t="shared" si="22"/>
        <v>0</v>
      </c>
      <c r="H190" s="135"/>
    </row>
    <row r="191" spans="1:8" s="109" customFormat="1" ht="21" customHeight="1">
      <c r="A191" s="124" t="s">
        <v>439</v>
      </c>
      <c r="B191" s="136" t="s">
        <v>440</v>
      </c>
      <c r="C191" s="137">
        <v>25</v>
      </c>
      <c r="D191" s="134"/>
      <c r="E191" s="134">
        <v>0</v>
      </c>
      <c r="F191" s="134">
        <f t="shared" si="28"/>
        <v>0</v>
      </c>
      <c r="G191" s="134">
        <f t="shared" si="22"/>
        <v>-25</v>
      </c>
      <c r="H191" s="135"/>
    </row>
    <row r="192" spans="1:8" s="109" customFormat="1" ht="21" customHeight="1">
      <c r="A192" s="124">
        <v>2070899</v>
      </c>
      <c r="B192" s="139" t="s">
        <v>441</v>
      </c>
      <c r="C192" s="137"/>
      <c r="D192" s="134">
        <v>8</v>
      </c>
      <c r="E192" s="134">
        <v>17</v>
      </c>
      <c r="F192" s="134">
        <f t="shared" si="28"/>
        <v>25</v>
      </c>
      <c r="G192" s="134">
        <f t="shared" si="22"/>
        <v>25</v>
      </c>
      <c r="H192" s="135"/>
    </row>
    <row r="193" spans="1:11" s="109" customFormat="1" ht="21" customHeight="1">
      <c r="A193" s="129" t="s">
        <v>442</v>
      </c>
      <c r="B193" s="130" t="s">
        <v>443</v>
      </c>
      <c r="C193" s="140">
        <v>99053</v>
      </c>
      <c r="D193" s="134">
        <f>D194+D206+D213+D221+D228+D235+D240+D246+D252+D255+D258+D260+D263+D270+D272</f>
        <v>47877</v>
      </c>
      <c r="E193" s="134">
        <f>E194+E206+E213+E221+E228+E235+E240+E246+E252+E255+E258+E260+E263+E270+E272</f>
        <v>18715</v>
      </c>
      <c r="F193" s="131">
        <f>F194+F206+F213+F221+F228+F235+F240+F246+F252+F255+F258+F260+F263+F270+F272</f>
        <v>62451</v>
      </c>
      <c r="G193" s="131">
        <f t="shared" si="22"/>
        <v>-36602</v>
      </c>
      <c r="H193" s="131">
        <f>H194+H206+H213+H221+H228+H235+H240+H246+H252+H255+H258+H260+H263+H270+H272</f>
        <v>0</v>
      </c>
      <c r="I193" s="109">
        <v>31144</v>
      </c>
      <c r="K193" s="109">
        <v>60353</v>
      </c>
    </row>
    <row r="194" spans="1:8" s="109" customFormat="1" ht="21" customHeight="1">
      <c r="A194" s="124" t="s">
        <v>444</v>
      </c>
      <c r="B194" s="132" t="s">
        <v>445</v>
      </c>
      <c r="C194" s="133">
        <v>45181</v>
      </c>
      <c r="D194" s="134">
        <f>SUM(D195:D205)</f>
        <v>1216</v>
      </c>
      <c r="E194" s="134">
        <f>SUM(E195:E205)</f>
        <v>582</v>
      </c>
      <c r="F194" s="134">
        <f>SUM(F195:F205)</f>
        <v>1798</v>
      </c>
      <c r="G194" s="134">
        <f t="shared" si="22"/>
        <v>-43383</v>
      </c>
      <c r="H194" s="134"/>
    </row>
    <row r="195" spans="1:8" s="109" customFormat="1" ht="39" customHeight="1">
      <c r="A195" s="124" t="s">
        <v>446</v>
      </c>
      <c r="B195" s="136" t="s">
        <v>447</v>
      </c>
      <c r="C195" s="137">
        <v>459</v>
      </c>
      <c r="D195" s="134">
        <v>94</v>
      </c>
      <c r="E195" s="134">
        <v>85</v>
      </c>
      <c r="F195" s="134">
        <f aca="true" t="shared" si="29" ref="F195:F205">D195+E195</f>
        <v>179</v>
      </c>
      <c r="G195" s="134">
        <f t="shared" si="22"/>
        <v>-280</v>
      </c>
      <c r="H195" s="135"/>
    </row>
    <row r="196" spans="1:8" s="109" customFormat="1" ht="21" customHeight="1">
      <c r="A196" s="124" t="s">
        <v>448</v>
      </c>
      <c r="B196" s="136" t="s">
        <v>449</v>
      </c>
      <c r="C196" s="137"/>
      <c r="D196" s="134">
        <v>20</v>
      </c>
      <c r="E196" s="134">
        <v>15</v>
      </c>
      <c r="F196" s="134">
        <f t="shared" si="29"/>
        <v>35</v>
      </c>
      <c r="G196" s="134">
        <f t="shared" si="22"/>
        <v>35</v>
      </c>
      <c r="H196" s="135"/>
    </row>
    <row r="197" spans="1:8" s="109" customFormat="1" ht="21" customHeight="1">
      <c r="A197" s="124" t="s">
        <v>450</v>
      </c>
      <c r="B197" s="136" t="s">
        <v>451</v>
      </c>
      <c r="C197" s="137">
        <v>62</v>
      </c>
      <c r="D197" s="134">
        <v>41</v>
      </c>
      <c r="E197" s="134">
        <v>14</v>
      </c>
      <c r="F197" s="134">
        <f t="shared" si="29"/>
        <v>55</v>
      </c>
      <c r="G197" s="134">
        <f t="shared" si="22"/>
        <v>-7</v>
      </c>
      <c r="H197" s="135"/>
    </row>
    <row r="198" spans="1:8" s="109" customFormat="1" ht="21" customHeight="1">
      <c r="A198" s="124" t="s">
        <v>452</v>
      </c>
      <c r="B198" s="136" t="s">
        <v>453</v>
      </c>
      <c r="C198" s="137">
        <v>2988</v>
      </c>
      <c r="D198" s="134">
        <v>215</v>
      </c>
      <c r="E198" s="134">
        <v>44</v>
      </c>
      <c r="F198" s="134">
        <f t="shared" si="29"/>
        <v>259</v>
      </c>
      <c r="G198" s="134">
        <f t="shared" si="22"/>
        <v>-2729</v>
      </c>
      <c r="H198" s="135"/>
    </row>
    <row r="199" spans="1:8" s="109" customFormat="1" ht="21" customHeight="1">
      <c r="A199" s="124" t="s">
        <v>454</v>
      </c>
      <c r="B199" s="136" t="s">
        <v>455</v>
      </c>
      <c r="C199" s="137">
        <v>150</v>
      </c>
      <c r="D199" s="134">
        <v>53</v>
      </c>
      <c r="E199" s="134">
        <v>7</v>
      </c>
      <c r="F199" s="134">
        <f t="shared" si="29"/>
        <v>60</v>
      </c>
      <c r="G199" s="134">
        <f aca="true" t="shared" si="30" ref="G199:G262">F199-C199</f>
        <v>-90</v>
      </c>
      <c r="H199" s="135"/>
    </row>
    <row r="200" spans="1:8" s="109" customFormat="1" ht="42" customHeight="1">
      <c r="A200" s="124" t="s">
        <v>456</v>
      </c>
      <c r="B200" s="136" t="s">
        <v>457</v>
      </c>
      <c r="C200" s="137">
        <v>24</v>
      </c>
      <c r="D200" s="134">
        <v>23</v>
      </c>
      <c r="E200" s="134">
        <v>32</v>
      </c>
      <c r="F200" s="134">
        <f t="shared" si="29"/>
        <v>55</v>
      </c>
      <c r="G200" s="134">
        <f t="shared" si="30"/>
        <v>31</v>
      </c>
      <c r="H200" s="135"/>
    </row>
    <row r="201" spans="1:8" s="109" customFormat="1" ht="21" customHeight="1">
      <c r="A201" s="124" t="s">
        <v>458</v>
      </c>
      <c r="B201" s="136" t="s">
        <v>459</v>
      </c>
      <c r="C201" s="137">
        <v>41017</v>
      </c>
      <c r="D201" s="134">
        <v>483</v>
      </c>
      <c r="E201" s="134">
        <v>154</v>
      </c>
      <c r="F201" s="134">
        <f t="shared" si="29"/>
        <v>637</v>
      </c>
      <c r="G201" s="134">
        <f t="shared" si="30"/>
        <v>-40380</v>
      </c>
      <c r="H201" s="135"/>
    </row>
    <row r="202" spans="1:8" s="109" customFormat="1" ht="21" customHeight="1">
      <c r="A202" s="124" t="s">
        <v>460</v>
      </c>
      <c r="B202" s="136" t="s">
        <v>461</v>
      </c>
      <c r="C202" s="137">
        <v>67</v>
      </c>
      <c r="D202" s="134">
        <v>27</v>
      </c>
      <c r="E202" s="134">
        <v>4</v>
      </c>
      <c r="F202" s="134">
        <f t="shared" si="29"/>
        <v>31</v>
      </c>
      <c r="G202" s="134">
        <f t="shared" si="30"/>
        <v>-36</v>
      </c>
      <c r="H202" s="135"/>
    </row>
    <row r="203" spans="1:8" s="109" customFormat="1" ht="21" customHeight="1">
      <c r="A203" s="124" t="s">
        <v>462</v>
      </c>
      <c r="B203" s="136" t="s">
        <v>463</v>
      </c>
      <c r="C203" s="137">
        <v>53</v>
      </c>
      <c r="D203" s="134">
        <v>38</v>
      </c>
      <c r="E203" s="134">
        <v>13</v>
      </c>
      <c r="F203" s="134">
        <f t="shared" si="29"/>
        <v>51</v>
      </c>
      <c r="G203" s="134">
        <f t="shared" si="30"/>
        <v>-2</v>
      </c>
      <c r="H203" s="135"/>
    </row>
    <row r="204" spans="1:8" s="109" customFormat="1" ht="21" customHeight="1">
      <c r="A204" s="124">
        <v>2080150</v>
      </c>
      <c r="B204" s="139" t="s">
        <v>464</v>
      </c>
      <c r="C204" s="137"/>
      <c r="D204" s="134">
        <v>20</v>
      </c>
      <c r="E204" s="134"/>
      <c r="F204" s="134">
        <f t="shared" si="29"/>
        <v>20</v>
      </c>
      <c r="G204" s="134">
        <f t="shared" si="30"/>
        <v>20</v>
      </c>
      <c r="H204" s="135"/>
    </row>
    <row r="205" spans="1:8" s="109" customFormat="1" ht="21" customHeight="1">
      <c r="A205" s="124" t="s">
        <v>465</v>
      </c>
      <c r="B205" s="136" t="s">
        <v>466</v>
      </c>
      <c r="C205" s="137">
        <v>367</v>
      </c>
      <c r="D205" s="134">
        <v>202</v>
      </c>
      <c r="E205" s="134">
        <v>214</v>
      </c>
      <c r="F205" s="134">
        <f t="shared" si="29"/>
        <v>416</v>
      </c>
      <c r="G205" s="134">
        <f t="shared" si="30"/>
        <v>49</v>
      </c>
      <c r="H205" s="135"/>
    </row>
    <row r="206" spans="1:8" s="109" customFormat="1" ht="21" customHeight="1">
      <c r="A206" s="124" t="s">
        <v>467</v>
      </c>
      <c r="B206" s="132" t="s">
        <v>468</v>
      </c>
      <c r="C206" s="133">
        <v>15774</v>
      </c>
      <c r="D206" s="134">
        <f>SUM(D207:D212)</f>
        <v>686</v>
      </c>
      <c r="E206" s="134">
        <f>SUM(E207:E212)</f>
        <v>899</v>
      </c>
      <c r="F206" s="134">
        <f>SUM(F207:F212)</f>
        <v>1585</v>
      </c>
      <c r="G206" s="134">
        <f t="shared" si="30"/>
        <v>-14189</v>
      </c>
      <c r="H206" s="134"/>
    </row>
    <row r="207" spans="1:8" s="109" customFormat="1" ht="21" customHeight="1">
      <c r="A207" s="124" t="s">
        <v>469</v>
      </c>
      <c r="B207" s="136" t="s">
        <v>470</v>
      </c>
      <c r="C207" s="137">
        <v>178</v>
      </c>
      <c r="D207" s="134">
        <v>237</v>
      </c>
      <c r="E207" s="134">
        <v>59</v>
      </c>
      <c r="F207" s="134">
        <f aca="true" t="shared" si="31" ref="F207:F212">D207+E207</f>
        <v>296</v>
      </c>
      <c r="G207" s="134">
        <f t="shared" si="30"/>
        <v>118</v>
      </c>
      <c r="H207" s="135"/>
    </row>
    <row r="208" spans="1:8" s="109" customFormat="1" ht="21" customHeight="1">
      <c r="A208" s="124">
        <v>2080202</v>
      </c>
      <c r="B208" s="139" t="s">
        <v>449</v>
      </c>
      <c r="C208" s="137"/>
      <c r="D208" s="134">
        <v>15</v>
      </c>
      <c r="E208" s="134">
        <v>0</v>
      </c>
      <c r="F208" s="134">
        <f t="shared" si="31"/>
        <v>15</v>
      </c>
      <c r="G208" s="134">
        <f t="shared" si="30"/>
        <v>15</v>
      </c>
      <c r="H208" s="135"/>
    </row>
    <row r="209" spans="1:8" s="109" customFormat="1" ht="21" customHeight="1">
      <c r="A209" s="124" t="s">
        <v>471</v>
      </c>
      <c r="B209" s="136" t="s">
        <v>472</v>
      </c>
      <c r="C209" s="137">
        <v>9</v>
      </c>
      <c r="D209" s="134"/>
      <c r="E209" s="134">
        <v>0</v>
      </c>
      <c r="F209" s="134">
        <f t="shared" si="31"/>
        <v>0</v>
      </c>
      <c r="G209" s="134">
        <f t="shared" si="30"/>
        <v>-9</v>
      </c>
      <c r="H209" s="135"/>
    </row>
    <row r="210" spans="1:8" s="109" customFormat="1" ht="21" customHeight="1">
      <c r="A210" s="124" t="s">
        <v>473</v>
      </c>
      <c r="B210" s="136" t="s">
        <v>474</v>
      </c>
      <c r="C210" s="137">
        <v>80</v>
      </c>
      <c r="D210" s="134">
        <v>47</v>
      </c>
      <c r="E210" s="134"/>
      <c r="F210" s="134">
        <f t="shared" si="31"/>
        <v>47</v>
      </c>
      <c r="G210" s="134">
        <f t="shared" si="30"/>
        <v>-33</v>
      </c>
      <c r="H210" s="135"/>
    </row>
    <row r="211" spans="1:8" s="109" customFormat="1" ht="21" customHeight="1">
      <c r="A211" s="124" t="s">
        <v>475</v>
      </c>
      <c r="B211" s="136" t="s">
        <v>476</v>
      </c>
      <c r="C211" s="137">
        <v>1139</v>
      </c>
      <c r="D211" s="134">
        <v>91</v>
      </c>
      <c r="E211" s="134">
        <v>0</v>
      </c>
      <c r="F211" s="134">
        <f t="shared" si="31"/>
        <v>91</v>
      </c>
      <c r="G211" s="134">
        <f t="shared" si="30"/>
        <v>-1048</v>
      </c>
      <c r="H211" s="135"/>
    </row>
    <row r="212" spans="1:8" s="109" customFormat="1" ht="21" customHeight="1">
      <c r="A212" s="124" t="s">
        <v>477</v>
      </c>
      <c r="B212" s="136" t="s">
        <v>478</v>
      </c>
      <c r="C212" s="137">
        <v>14368</v>
      </c>
      <c r="D212" s="134">
        <v>296</v>
      </c>
      <c r="E212" s="134">
        <v>840</v>
      </c>
      <c r="F212" s="134">
        <f t="shared" si="31"/>
        <v>1136</v>
      </c>
      <c r="G212" s="134">
        <f t="shared" si="30"/>
        <v>-13232</v>
      </c>
      <c r="H212" s="135"/>
    </row>
    <row r="213" spans="1:8" s="109" customFormat="1" ht="21" customHeight="1">
      <c r="A213" s="124" t="s">
        <v>479</v>
      </c>
      <c r="B213" s="132" t="s">
        <v>480</v>
      </c>
      <c r="C213" s="133">
        <v>8000</v>
      </c>
      <c r="D213" s="134">
        <f>SUM(D214:D220)</f>
        <v>11609</v>
      </c>
      <c r="E213" s="134">
        <f>SUM(E214:E220)</f>
        <v>3781</v>
      </c>
      <c r="F213" s="134">
        <f>SUM(F214:F220)</f>
        <v>18090</v>
      </c>
      <c r="G213" s="134">
        <f t="shared" si="30"/>
        <v>10090</v>
      </c>
      <c r="H213" s="135"/>
    </row>
    <row r="214" spans="1:8" s="109" customFormat="1" ht="21" customHeight="1">
      <c r="A214" s="124">
        <v>2080501</v>
      </c>
      <c r="B214" s="139" t="s">
        <v>481</v>
      </c>
      <c r="C214" s="137"/>
      <c r="D214" s="134">
        <v>50</v>
      </c>
      <c r="E214" s="134">
        <v>0</v>
      </c>
      <c r="F214" s="134">
        <f aca="true" t="shared" si="32" ref="F214:F216">D214+E214</f>
        <v>50</v>
      </c>
      <c r="G214" s="134">
        <f t="shared" si="30"/>
        <v>50</v>
      </c>
      <c r="H214" s="135"/>
    </row>
    <row r="215" spans="1:8" s="109" customFormat="1" ht="21" customHeight="1">
      <c r="A215" s="124">
        <v>2080502</v>
      </c>
      <c r="B215" s="139" t="s">
        <v>482</v>
      </c>
      <c r="C215" s="137"/>
      <c r="D215" s="134">
        <v>122</v>
      </c>
      <c r="E215" s="134">
        <v>0</v>
      </c>
      <c r="F215" s="134">
        <f t="shared" si="32"/>
        <v>122</v>
      </c>
      <c r="G215" s="134">
        <f t="shared" si="30"/>
        <v>122</v>
      </c>
      <c r="H215" s="135"/>
    </row>
    <row r="216" spans="1:8" s="109" customFormat="1" ht="21" customHeight="1">
      <c r="A216" s="124" t="s">
        <v>483</v>
      </c>
      <c r="B216" s="139" t="s">
        <v>484</v>
      </c>
      <c r="C216" s="137">
        <v>334</v>
      </c>
      <c r="D216" s="134">
        <v>170</v>
      </c>
      <c r="E216" s="134"/>
      <c r="F216" s="134">
        <f t="shared" si="32"/>
        <v>170</v>
      </c>
      <c r="G216" s="134">
        <f t="shared" si="30"/>
        <v>-164</v>
      </c>
      <c r="H216" s="135"/>
    </row>
    <row r="217" spans="1:8" s="109" customFormat="1" ht="21" customHeight="1">
      <c r="A217" s="124" t="s">
        <v>485</v>
      </c>
      <c r="B217" s="139" t="s">
        <v>486</v>
      </c>
      <c r="C217" s="137">
        <v>7666</v>
      </c>
      <c r="D217" s="134">
        <v>6690</v>
      </c>
      <c r="E217" s="134">
        <v>836</v>
      </c>
      <c r="F217" s="134">
        <v>10226</v>
      </c>
      <c r="G217" s="134">
        <f t="shared" si="30"/>
        <v>2560</v>
      </c>
      <c r="H217" s="135"/>
    </row>
    <row r="218" spans="1:8" s="109" customFormat="1" ht="21" customHeight="1">
      <c r="A218" s="124">
        <v>2080506</v>
      </c>
      <c r="B218" s="139" t="s">
        <v>487</v>
      </c>
      <c r="C218" s="137"/>
      <c r="D218" s="134">
        <v>37</v>
      </c>
      <c r="E218" s="134">
        <v>345</v>
      </c>
      <c r="F218" s="134">
        <f aca="true" t="shared" si="33" ref="F218:F220">D218+E218</f>
        <v>382</v>
      </c>
      <c r="G218" s="134">
        <f t="shared" si="30"/>
        <v>382</v>
      </c>
      <c r="H218" s="135"/>
    </row>
    <row r="219" spans="1:8" s="109" customFormat="1" ht="33" customHeight="1">
      <c r="A219" s="124">
        <v>2080507</v>
      </c>
      <c r="B219" s="139" t="s">
        <v>488</v>
      </c>
      <c r="C219" s="137"/>
      <c r="D219" s="134">
        <v>4534</v>
      </c>
      <c r="E219" s="134">
        <v>2600</v>
      </c>
      <c r="F219" s="134">
        <f t="shared" si="33"/>
        <v>7134</v>
      </c>
      <c r="G219" s="134">
        <f t="shared" si="30"/>
        <v>7134</v>
      </c>
      <c r="H219" s="135"/>
    </row>
    <row r="220" spans="1:8" s="109" customFormat="1" ht="21" customHeight="1">
      <c r="A220" s="124">
        <v>2080599</v>
      </c>
      <c r="B220" s="139" t="s">
        <v>489</v>
      </c>
      <c r="C220" s="137"/>
      <c r="D220" s="134">
        <v>6</v>
      </c>
      <c r="E220" s="134">
        <v>0</v>
      </c>
      <c r="F220" s="134">
        <f t="shared" si="33"/>
        <v>6</v>
      </c>
      <c r="G220" s="134">
        <f t="shared" si="30"/>
        <v>6</v>
      </c>
      <c r="H220" s="135"/>
    </row>
    <row r="221" spans="1:8" s="109" customFormat="1" ht="21" customHeight="1">
      <c r="A221" s="124" t="s">
        <v>490</v>
      </c>
      <c r="B221" s="132" t="s">
        <v>491</v>
      </c>
      <c r="C221" s="133"/>
      <c r="D221" s="134">
        <f>SUM(D222:D227)</f>
        <v>1691</v>
      </c>
      <c r="E221" s="134">
        <f>SUM(E222:E227)</f>
        <v>77</v>
      </c>
      <c r="F221" s="134">
        <f>SUM(F222:F227)</f>
        <v>2492</v>
      </c>
      <c r="G221" s="134">
        <f t="shared" si="30"/>
        <v>2492</v>
      </c>
      <c r="H221" s="134"/>
    </row>
    <row r="222" spans="1:8" s="109" customFormat="1" ht="21" customHeight="1">
      <c r="A222" s="124">
        <v>2080701</v>
      </c>
      <c r="B222" s="139" t="s">
        <v>492</v>
      </c>
      <c r="C222" s="137"/>
      <c r="D222" s="134">
        <v>14</v>
      </c>
      <c r="E222" s="134">
        <v>0</v>
      </c>
      <c r="F222" s="134">
        <v>738</v>
      </c>
      <c r="G222" s="134">
        <f t="shared" si="30"/>
        <v>738</v>
      </c>
      <c r="H222" s="135"/>
    </row>
    <row r="223" spans="1:8" s="109" customFormat="1" ht="21" customHeight="1">
      <c r="A223" s="124">
        <v>2080704</v>
      </c>
      <c r="B223" s="139" t="s">
        <v>493</v>
      </c>
      <c r="C223" s="137"/>
      <c r="D223" s="134">
        <v>1450</v>
      </c>
      <c r="E223" s="134">
        <v>0</v>
      </c>
      <c r="F223" s="134">
        <f aca="true" t="shared" si="34" ref="F223:F227">D223+E223</f>
        <v>1450</v>
      </c>
      <c r="G223" s="134">
        <f t="shared" si="30"/>
        <v>1450</v>
      </c>
      <c r="H223" s="135"/>
    </row>
    <row r="224" spans="1:8" s="109" customFormat="1" ht="21" customHeight="1">
      <c r="A224" s="124">
        <v>2080705</v>
      </c>
      <c r="B224" s="139" t="s">
        <v>494</v>
      </c>
      <c r="C224" s="137"/>
      <c r="D224" s="134">
        <v>171</v>
      </c>
      <c r="E224" s="134">
        <v>30</v>
      </c>
      <c r="F224" s="134">
        <f t="shared" si="34"/>
        <v>201</v>
      </c>
      <c r="G224" s="134">
        <f t="shared" si="30"/>
        <v>201</v>
      </c>
      <c r="H224" s="135"/>
    </row>
    <row r="225" spans="1:8" s="109" customFormat="1" ht="21" customHeight="1">
      <c r="A225" s="124">
        <v>2080711</v>
      </c>
      <c r="B225" s="139" t="s">
        <v>495</v>
      </c>
      <c r="C225" s="137"/>
      <c r="D225" s="134">
        <v>7</v>
      </c>
      <c r="E225" s="134">
        <v>8</v>
      </c>
      <c r="F225" s="134">
        <f t="shared" si="34"/>
        <v>15</v>
      </c>
      <c r="G225" s="134">
        <f t="shared" si="30"/>
        <v>15</v>
      </c>
      <c r="H225" s="135"/>
    </row>
    <row r="226" spans="1:8" s="109" customFormat="1" ht="21" customHeight="1">
      <c r="A226" s="124">
        <v>2080713</v>
      </c>
      <c r="B226" s="139" t="s">
        <v>496</v>
      </c>
      <c r="C226" s="137"/>
      <c r="D226" s="134">
        <v>10</v>
      </c>
      <c r="E226" s="134">
        <v>0</v>
      </c>
      <c r="F226" s="134">
        <f t="shared" si="34"/>
        <v>10</v>
      </c>
      <c r="G226" s="134">
        <f t="shared" si="30"/>
        <v>10</v>
      </c>
      <c r="H226" s="135"/>
    </row>
    <row r="227" spans="1:8" s="109" customFormat="1" ht="21" customHeight="1">
      <c r="A227" s="124">
        <v>2080799</v>
      </c>
      <c r="B227" s="139" t="s">
        <v>497</v>
      </c>
      <c r="C227" s="137"/>
      <c r="D227" s="134">
        <v>39</v>
      </c>
      <c r="E227" s="134">
        <v>39</v>
      </c>
      <c r="F227" s="134">
        <f t="shared" si="34"/>
        <v>78</v>
      </c>
      <c r="G227" s="134">
        <f t="shared" si="30"/>
        <v>78</v>
      </c>
      <c r="H227" s="135"/>
    </row>
    <row r="228" spans="1:8" s="109" customFormat="1" ht="21" customHeight="1">
      <c r="A228" s="124" t="s">
        <v>498</v>
      </c>
      <c r="B228" s="132" t="s">
        <v>499</v>
      </c>
      <c r="C228" s="133">
        <v>5932</v>
      </c>
      <c r="D228" s="134">
        <f>SUM(D229:D234)</f>
        <v>3907</v>
      </c>
      <c r="E228" s="134">
        <f>SUM(E229:E234)</f>
        <v>396</v>
      </c>
      <c r="F228" s="134">
        <f>SUM(F229:F234)</f>
        <v>4765</v>
      </c>
      <c r="G228" s="134">
        <f t="shared" si="30"/>
        <v>-1167</v>
      </c>
      <c r="H228" s="134"/>
    </row>
    <row r="229" spans="1:8" s="109" customFormat="1" ht="21" customHeight="1">
      <c r="A229" s="124" t="s">
        <v>500</v>
      </c>
      <c r="B229" s="136" t="s">
        <v>501</v>
      </c>
      <c r="C229" s="137">
        <v>600</v>
      </c>
      <c r="D229" s="134">
        <v>147</v>
      </c>
      <c r="E229" s="134">
        <v>0</v>
      </c>
      <c r="F229" s="134">
        <f aca="true" t="shared" si="35" ref="F229:F234">D229+E229</f>
        <v>147</v>
      </c>
      <c r="G229" s="134">
        <f t="shared" si="30"/>
        <v>-453</v>
      </c>
      <c r="H229" s="135"/>
    </row>
    <row r="230" spans="1:8" s="109" customFormat="1" ht="21" customHeight="1">
      <c r="A230" s="124" t="s">
        <v>502</v>
      </c>
      <c r="B230" s="136" t="s">
        <v>503</v>
      </c>
      <c r="C230" s="137">
        <v>215</v>
      </c>
      <c r="D230" s="134"/>
      <c r="E230" s="134">
        <v>0</v>
      </c>
      <c r="F230" s="134">
        <f t="shared" si="35"/>
        <v>0</v>
      </c>
      <c r="G230" s="134">
        <f t="shared" si="30"/>
        <v>-215</v>
      </c>
      <c r="H230" s="135"/>
    </row>
    <row r="231" spans="1:8" s="109" customFormat="1" ht="21" customHeight="1">
      <c r="A231" s="124" t="s">
        <v>504</v>
      </c>
      <c r="B231" s="136" t="s">
        <v>505</v>
      </c>
      <c r="C231" s="137">
        <v>3972</v>
      </c>
      <c r="D231" s="134"/>
      <c r="E231" s="134">
        <v>0</v>
      </c>
      <c r="F231" s="134">
        <v>462</v>
      </c>
      <c r="G231" s="134">
        <f t="shared" si="30"/>
        <v>-3510</v>
      </c>
      <c r="H231" s="135"/>
    </row>
    <row r="232" spans="1:8" s="109" customFormat="1" ht="21" customHeight="1">
      <c r="A232" s="124">
        <v>2080804</v>
      </c>
      <c r="B232" s="139" t="s">
        <v>506</v>
      </c>
      <c r="C232" s="137"/>
      <c r="D232" s="134">
        <v>10</v>
      </c>
      <c r="E232" s="134">
        <v>0</v>
      </c>
      <c r="F232" s="134">
        <f t="shared" si="35"/>
        <v>10</v>
      </c>
      <c r="G232" s="134">
        <f t="shared" si="30"/>
        <v>10</v>
      </c>
      <c r="H232" s="135"/>
    </row>
    <row r="233" spans="1:8" s="109" customFormat="1" ht="21" customHeight="1">
      <c r="A233" s="124" t="s">
        <v>507</v>
      </c>
      <c r="B233" s="136" t="s">
        <v>508</v>
      </c>
      <c r="C233" s="137">
        <v>1000</v>
      </c>
      <c r="D233" s="134">
        <v>733</v>
      </c>
      <c r="E233" s="134">
        <v>13</v>
      </c>
      <c r="F233" s="134">
        <f t="shared" si="35"/>
        <v>746</v>
      </c>
      <c r="G233" s="134">
        <f t="shared" si="30"/>
        <v>-254</v>
      </c>
      <c r="H233" s="135"/>
    </row>
    <row r="234" spans="1:8" s="109" customFormat="1" ht="21" customHeight="1">
      <c r="A234" s="124" t="s">
        <v>509</v>
      </c>
      <c r="B234" s="136" t="s">
        <v>510</v>
      </c>
      <c r="C234" s="137">
        <v>145</v>
      </c>
      <c r="D234" s="134">
        <v>3017</v>
      </c>
      <c r="E234" s="134">
        <v>383</v>
      </c>
      <c r="F234" s="134">
        <f t="shared" si="35"/>
        <v>3400</v>
      </c>
      <c r="G234" s="134">
        <f t="shared" si="30"/>
        <v>3255</v>
      </c>
      <c r="H234" s="135"/>
    </row>
    <row r="235" spans="1:8" s="109" customFormat="1" ht="21" customHeight="1">
      <c r="A235" s="124" t="s">
        <v>511</v>
      </c>
      <c r="B235" s="132" t="s">
        <v>512</v>
      </c>
      <c r="C235" s="133">
        <v>2067</v>
      </c>
      <c r="D235" s="134">
        <f>SUM(D236:D239)</f>
        <v>1155</v>
      </c>
      <c r="E235" s="134">
        <f>SUM(E236:E239)</f>
        <v>11</v>
      </c>
      <c r="F235" s="134">
        <f>SUM(F236:F239)</f>
        <v>1573</v>
      </c>
      <c r="G235" s="134">
        <f t="shared" si="30"/>
        <v>-494</v>
      </c>
      <c r="H235" s="134"/>
    </row>
    <row r="236" spans="1:8" s="109" customFormat="1" ht="21" customHeight="1">
      <c r="A236" s="124" t="s">
        <v>513</v>
      </c>
      <c r="B236" s="136" t="s">
        <v>514</v>
      </c>
      <c r="C236" s="137">
        <v>820</v>
      </c>
      <c r="D236" s="134">
        <v>8</v>
      </c>
      <c r="E236" s="134">
        <v>0</v>
      </c>
      <c r="F236" s="134">
        <v>65</v>
      </c>
      <c r="G236" s="134">
        <f t="shared" si="30"/>
        <v>-755</v>
      </c>
      <c r="H236" s="135"/>
    </row>
    <row r="237" spans="1:8" s="109" customFormat="1" ht="21" customHeight="1">
      <c r="A237" s="124" t="s">
        <v>515</v>
      </c>
      <c r="B237" s="136" t="s">
        <v>516</v>
      </c>
      <c r="C237" s="137">
        <v>73</v>
      </c>
      <c r="D237" s="134">
        <v>23</v>
      </c>
      <c r="E237" s="134">
        <v>0</v>
      </c>
      <c r="F237" s="134">
        <f aca="true" t="shared" si="36" ref="F237:F245">D237+E237</f>
        <v>23</v>
      </c>
      <c r="G237" s="134">
        <f t="shared" si="30"/>
        <v>-50</v>
      </c>
      <c r="H237" s="135"/>
    </row>
    <row r="238" spans="1:8" s="109" customFormat="1" ht="21" customHeight="1">
      <c r="A238" s="124" t="s">
        <v>517</v>
      </c>
      <c r="B238" s="136" t="s">
        <v>518</v>
      </c>
      <c r="C238" s="137">
        <v>1174</v>
      </c>
      <c r="D238" s="134">
        <v>75</v>
      </c>
      <c r="E238" s="134">
        <v>0</v>
      </c>
      <c r="F238" s="134">
        <v>425</v>
      </c>
      <c r="G238" s="134">
        <f t="shared" si="30"/>
        <v>-749</v>
      </c>
      <c r="H238" s="135"/>
    </row>
    <row r="239" spans="1:8" s="109" customFormat="1" ht="21" customHeight="1">
      <c r="A239" s="124">
        <v>2080999</v>
      </c>
      <c r="B239" s="139" t="s">
        <v>519</v>
      </c>
      <c r="C239" s="137"/>
      <c r="D239" s="134">
        <v>1049</v>
      </c>
      <c r="E239" s="134">
        <v>11</v>
      </c>
      <c r="F239" s="134">
        <f t="shared" si="36"/>
        <v>1060</v>
      </c>
      <c r="G239" s="134">
        <f t="shared" si="30"/>
        <v>1060</v>
      </c>
      <c r="H239" s="135"/>
    </row>
    <row r="240" spans="1:8" s="109" customFormat="1" ht="21" customHeight="1">
      <c r="A240" s="124" t="s">
        <v>520</v>
      </c>
      <c r="B240" s="132" t="s">
        <v>521</v>
      </c>
      <c r="C240" s="133">
        <v>594</v>
      </c>
      <c r="D240" s="134">
        <f>SUM(D241:D245)</f>
        <v>948</v>
      </c>
      <c r="E240" s="134">
        <f>SUM(E241:E245)</f>
        <v>23</v>
      </c>
      <c r="F240" s="134">
        <f>SUM(F241:F245)</f>
        <v>971</v>
      </c>
      <c r="G240" s="134">
        <f t="shared" si="30"/>
        <v>377</v>
      </c>
      <c r="H240" s="135"/>
    </row>
    <row r="241" spans="1:8" s="109" customFormat="1" ht="21" customHeight="1">
      <c r="A241" s="124">
        <v>2081001</v>
      </c>
      <c r="B241" s="139" t="s">
        <v>522</v>
      </c>
      <c r="C241" s="137"/>
      <c r="D241" s="134">
        <v>85</v>
      </c>
      <c r="E241" s="134">
        <v>12</v>
      </c>
      <c r="F241" s="134">
        <f t="shared" si="36"/>
        <v>97</v>
      </c>
      <c r="G241" s="134">
        <f t="shared" si="30"/>
        <v>97</v>
      </c>
      <c r="H241" s="135"/>
    </row>
    <row r="242" spans="1:8" s="109" customFormat="1" ht="21" customHeight="1">
      <c r="A242" s="124">
        <v>2081002</v>
      </c>
      <c r="B242" s="139" t="s">
        <v>523</v>
      </c>
      <c r="C242" s="137"/>
      <c r="D242" s="134">
        <v>223</v>
      </c>
      <c r="E242" s="134"/>
      <c r="F242" s="134">
        <f t="shared" si="36"/>
        <v>223</v>
      </c>
      <c r="G242" s="134">
        <f t="shared" si="30"/>
        <v>223</v>
      </c>
      <c r="H242" s="135"/>
    </row>
    <row r="243" spans="1:8" s="109" customFormat="1" ht="21" customHeight="1">
      <c r="A243" s="124" t="s">
        <v>524</v>
      </c>
      <c r="B243" s="136" t="s">
        <v>525</v>
      </c>
      <c r="C243" s="137">
        <v>204</v>
      </c>
      <c r="D243" s="134">
        <v>145</v>
      </c>
      <c r="E243" s="134">
        <v>11</v>
      </c>
      <c r="F243" s="134">
        <f t="shared" si="36"/>
        <v>156</v>
      </c>
      <c r="G243" s="134">
        <f t="shared" si="30"/>
        <v>-48</v>
      </c>
      <c r="H243" s="135"/>
    </row>
    <row r="244" spans="1:8" s="109" customFormat="1" ht="21" customHeight="1">
      <c r="A244" s="124">
        <v>2081006</v>
      </c>
      <c r="B244" s="136" t="s">
        <v>526</v>
      </c>
      <c r="C244" s="137"/>
      <c r="D244" s="134">
        <v>170</v>
      </c>
      <c r="E244" s="134">
        <v>0</v>
      </c>
      <c r="F244" s="134">
        <f t="shared" si="36"/>
        <v>170</v>
      </c>
      <c r="G244" s="134">
        <f t="shared" si="30"/>
        <v>170</v>
      </c>
      <c r="H244" s="135"/>
    </row>
    <row r="245" spans="1:8" s="109" customFormat="1" ht="21" customHeight="1">
      <c r="A245" s="124" t="s">
        <v>527</v>
      </c>
      <c r="B245" s="136" t="s">
        <v>528</v>
      </c>
      <c r="C245" s="137">
        <v>390</v>
      </c>
      <c r="D245" s="134">
        <v>325</v>
      </c>
      <c r="E245" s="134">
        <v>0</v>
      </c>
      <c r="F245" s="134">
        <f t="shared" si="36"/>
        <v>325</v>
      </c>
      <c r="G245" s="134">
        <f t="shared" si="30"/>
        <v>-65</v>
      </c>
      <c r="H245" s="135"/>
    </row>
    <row r="246" spans="1:8" s="109" customFormat="1" ht="21" customHeight="1">
      <c r="A246" s="124" t="s">
        <v>529</v>
      </c>
      <c r="B246" s="132" t="s">
        <v>530</v>
      </c>
      <c r="C246" s="133">
        <v>596</v>
      </c>
      <c r="D246" s="134">
        <f>SUM(D247:D251)</f>
        <v>787</v>
      </c>
      <c r="E246" s="134">
        <f>SUM(E247:E251)</f>
        <v>93</v>
      </c>
      <c r="F246" s="134">
        <f>SUM(F247:F251)</f>
        <v>887</v>
      </c>
      <c r="G246" s="134">
        <f t="shared" si="30"/>
        <v>291</v>
      </c>
      <c r="H246" s="135"/>
    </row>
    <row r="247" spans="1:8" s="109" customFormat="1" ht="21" customHeight="1">
      <c r="A247" s="124" t="s">
        <v>531</v>
      </c>
      <c r="B247" s="136" t="s">
        <v>532</v>
      </c>
      <c r="C247" s="137">
        <v>146</v>
      </c>
      <c r="D247" s="134">
        <v>17</v>
      </c>
      <c r="E247" s="134">
        <v>5</v>
      </c>
      <c r="F247" s="134">
        <f aca="true" t="shared" si="37" ref="F247:F250">D247+E247</f>
        <v>22</v>
      </c>
      <c r="G247" s="134">
        <f t="shared" si="30"/>
        <v>-124</v>
      </c>
      <c r="H247" s="135"/>
    </row>
    <row r="248" spans="1:8" s="109" customFormat="1" ht="21" customHeight="1">
      <c r="A248" s="124" t="s">
        <v>533</v>
      </c>
      <c r="B248" s="136" t="s">
        <v>534</v>
      </c>
      <c r="C248" s="137">
        <v>20</v>
      </c>
      <c r="D248" s="134">
        <v>74</v>
      </c>
      <c r="E248" s="134">
        <v>18</v>
      </c>
      <c r="F248" s="134">
        <f t="shared" si="37"/>
        <v>92</v>
      </c>
      <c r="G248" s="134">
        <f t="shared" si="30"/>
        <v>72</v>
      </c>
      <c r="H248" s="135"/>
    </row>
    <row r="249" spans="1:8" s="109" customFormat="1" ht="21" customHeight="1">
      <c r="A249" s="124" t="s">
        <v>535</v>
      </c>
      <c r="B249" s="136" t="s">
        <v>536</v>
      </c>
      <c r="C249" s="137">
        <v>10</v>
      </c>
      <c r="D249" s="134"/>
      <c r="E249" s="134">
        <v>0</v>
      </c>
      <c r="F249" s="134">
        <f t="shared" si="37"/>
        <v>0</v>
      </c>
      <c r="G249" s="134">
        <f t="shared" si="30"/>
        <v>-10</v>
      </c>
      <c r="H249" s="135"/>
    </row>
    <row r="250" spans="1:8" s="109" customFormat="1" ht="21" customHeight="1">
      <c r="A250" s="124">
        <v>2081107</v>
      </c>
      <c r="B250" s="136" t="s">
        <v>537</v>
      </c>
      <c r="C250" s="137"/>
      <c r="D250" s="134">
        <v>597</v>
      </c>
      <c r="E250" s="134">
        <v>63</v>
      </c>
      <c r="F250" s="134">
        <f t="shared" si="37"/>
        <v>660</v>
      </c>
      <c r="G250" s="134">
        <f t="shared" si="30"/>
        <v>660</v>
      </c>
      <c r="H250" s="135"/>
    </row>
    <row r="251" spans="1:8" s="109" customFormat="1" ht="21" customHeight="1">
      <c r="A251" s="124" t="s">
        <v>538</v>
      </c>
      <c r="B251" s="136" t="s">
        <v>539</v>
      </c>
      <c r="C251" s="137">
        <v>420</v>
      </c>
      <c r="D251" s="134">
        <v>99</v>
      </c>
      <c r="E251" s="134">
        <v>7</v>
      </c>
      <c r="F251" s="134">
        <v>113</v>
      </c>
      <c r="G251" s="134">
        <f t="shared" si="30"/>
        <v>-307</v>
      </c>
      <c r="H251" s="135"/>
    </row>
    <row r="252" spans="1:8" s="109" customFormat="1" ht="21" customHeight="1">
      <c r="A252" s="124">
        <v>20819</v>
      </c>
      <c r="B252" s="132" t="s">
        <v>540</v>
      </c>
      <c r="C252" s="133"/>
      <c r="D252" s="134">
        <f>SUM(D253:D254)</f>
        <v>4529</v>
      </c>
      <c r="E252" s="134">
        <f>SUM(E253:E254)</f>
        <v>7</v>
      </c>
      <c r="F252" s="134">
        <f>SUM(F253:F254)</f>
        <v>5536</v>
      </c>
      <c r="G252" s="134">
        <f t="shared" si="30"/>
        <v>5536</v>
      </c>
      <c r="H252" s="135"/>
    </row>
    <row r="253" spans="1:8" s="109" customFormat="1" ht="21" customHeight="1">
      <c r="A253" s="124">
        <v>2081901</v>
      </c>
      <c r="B253" s="136" t="s">
        <v>541</v>
      </c>
      <c r="C253" s="137"/>
      <c r="D253" s="134">
        <v>1986</v>
      </c>
      <c r="E253" s="134">
        <v>0</v>
      </c>
      <c r="F253" s="134">
        <v>2486</v>
      </c>
      <c r="G253" s="134">
        <f t="shared" si="30"/>
        <v>2486</v>
      </c>
      <c r="H253" s="135"/>
    </row>
    <row r="254" spans="1:8" s="109" customFormat="1" ht="21" customHeight="1">
      <c r="A254" s="124">
        <v>2081902</v>
      </c>
      <c r="B254" s="136" t="s">
        <v>542</v>
      </c>
      <c r="C254" s="137"/>
      <c r="D254" s="134">
        <v>2543</v>
      </c>
      <c r="E254" s="134">
        <v>7</v>
      </c>
      <c r="F254" s="134">
        <v>3050</v>
      </c>
      <c r="G254" s="134">
        <f t="shared" si="30"/>
        <v>3050</v>
      </c>
      <c r="H254" s="135"/>
    </row>
    <row r="255" spans="1:8" s="109" customFormat="1" ht="21" customHeight="1">
      <c r="A255" s="124">
        <v>20821</v>
      </c>
      <c r="B255" s="132" t="s">
        <v>543</v>
      </c>
      <c r="C255" s="133"/>
      <c r="D255" s="134">
        <v>1991</v>
      </c>
      <c r="E255" s="134">
        <f>SUM(E256:E257)</f>
        <v>0</v>
      </c>
      <c r="F255" s="134">
        <f>SUM(F256:F257)</f>
        <v>1991</v>
      </c>
      <c r="G255" s="134">
        <f t="shared" si="30"/>
        <v>1991</v>
      </c>
      <c r="H255" s="135"/>
    </row>
    <row r="256" spans="1:8" s="109" customFormat="1" ht="21" customHeight="1">
      <c r="A256" s="124">
        <v>2082101</v>
      </c>
      <c r="B256" s="136" t="s">
        <v>544</v>
      </c>
      <c r="C256" s="137"/>
      <c r="D256" s="134">
        <v>141</v>
      </c>
      <c r="E256" s="134">
        <v>0</v>
      </c>
      <c r="F256" s="134">
        <f aca="true" t="shared" si="38" ref="F256:F259">D256+E256</f>
        <v>141</v>
      </c>
      <c r="G256" s="134">
        <f t="shared" si="30"/>
        <v>141</v>
      </c>
      <c r="H256" s="135"/>
    </row>
    <row r="257" spans="1:8" s="109" customFormat="1" ht="21" customHeight="1">
      <c r="A257" s="124">
        <v>2082102</v>
      </c>
      <c r="B257" s="136" t="s">
        <v>545</v>
      </c>
      <c r="C257" s="137"/>
      <c r="D257" s="134">
        <v>1850</v>
      </c>
      <c r="E257" s="134">
        <v>0</v>
      </c>
      <c r="F257" s="134">
        <f t="shared" si="38"/>
        <v>1850</v>
      </c>
      <c r="G257" s="134">
        <f t="shared" si="30"/>
        <v>1850</v>
      </c>
      <c r="H257" s="135"/>
    </row>
    <row r="258" spans="1:8" s="109" customFormat="1" ht="21" customHeight="1">
      <c r="A258" s="124">
        <v>20825</v>
      </c>
      <c r="B258" s="132" t="s">
        <v>546</v>
      </c>
      <c r="C258" s="133"/>
      <c r="D258" s="134">
        <v>9</v>
      </c>
      <c r="E258" s="134">
        <f>SUM(E259)</f>
        <v>42</v>
      </c>
      <c r="F258" s="134">
        <f t="shared" si="38"/>
        <v>51</v>
      </c>
      <c r="G258" s="134">
        <f t="shared" si="30"/>
        <v>51</v>
      </c>
      <c r="H258" s="135"/>
    </row>
    <row r="259" spans="1:8" s="109" customFormat="1" ht="21" customHeight="1">
      <c r="A259" s="124">
        <v>2082501</v>
      </c>
      <c r="B259" s="136" t="s">
        <v>547</v>
      </c>
      <c r="C259" s="137"/>
      <c r="D259" s="134">
        <v>9</v>
      </c>
      <c r="E259" s="134">
        <v>42</v>
      </c>
      <c r="F259" s="134">
        <f t="shared" si="38"/>
        <v>51</v>
      </c>
      <c r="G259" s="134">
        <f t="shared" si="30"/>
        <v>51</v>
      </c>
      <c r="H259" s="135"/>
    </row>
    <row r="260" spans="1:8" s="109" customFormat="1" ht="21" customHeight="1">
      <c r="A260" s="124" t="s">
        <v>548</v>
      </c>
      <c r="B260" s="132" t="s">
        <v>549</v>
      </c>
      <c r="C260" s="133">
        <v>16254</v>
      </c>
      <c r="D260" s="134">
        <v>15997</v>
      </c>
      <c r="E260" s="134">
        <f>SUM(E261:E262)</f>
        <v>12759</v>
      </c>
      <c r="F260" s="131">
        <f>SUM(F261:F262)</f>
        <v>19315</v>
      </c>
      <c r="G260" s="131">
        <f t="shared" si="30"/>
        <v>3061</v>
      </c>
      <c r="H260" s="135"/>
    </row>
    <row r="261" spans="1:8" s="109" customFormat="1" ht="21" customHeight="1">
      <c r="A261" s="124" t="s">
        <v>550</v>
      </c>
      <c r="B261" s="136" t="s">
        <v>551</v>
      </c>
      <c r="C261" s="137">
        <v>2814</v>
      </c>
      <c r="D261" s="134">
        <v>9997</v>
      </c>
      <c r="E261" s="134">
        <v>0</v>
      </c>
      <c r="F261" s="131">
        <f>D261+E261-4441</f>
        <v>5556</v>
      </c>
      <c r="G261" s="131">
        <f t="shared" si="30"/>
        <v>2742</v>
      </c>
      <c r="H261" s="135"/>
    </row>
    <row r="262" spans="1:8" s="109" customFormat="1" ht="21" customHeight="1">
      <c r="A262" s="124" t="s">
        <v>552</v>
      </c>
      <c r="B262" s="136" t="s">
        <v>553</v>
      </c>
      <c r="C262" s="137">
        <v>13440</v>
      </c>
      <c r="D262" s="134">
        <v>6000</v>
      </c>
      <c r="E262" s="134">
        <v>12759</v>
      </c>
      <c r="F262" s="131">
        <f>D262+E262-5000</f>
        <v>13759</v>
      </c>
      <c r="G262" s="131">
        <f t="shared" si="30"/>
        <v>319</v>
      </c>
      <c r="H262" s="135"/>
    </row>
    <row r="263" spans="1:8" s="109" customFormat="1" ht="21" customHeight="1">
      <c r="A263" s="124" t="s">
        <v>554</v>
      </c>
      <c r="B263" s="132" t="s">
        <v>555</v>
      </c>
      <c r="C263" s="133">
        <v>496</v>
      </c>
      <c r="D263" s="134">
        <v>476</v>
      </c>
      <c r="E263" s="134">
        <f>SUM(E264:E269)</f>
        <v>45</v>
      </c>
      <c r="F263" s="134">
        <f>SUM(F264:F269)</f>
        <v>521</v>
      </c>
      <c r="G263" s="134">
        <f aca="true" t="shared" si="39" ref="G263:G326">F263-C263</f>
        <v>25</v>
      </c>
      <c r="H263" s="135"/>
    </row>
    <row r="264" spans="1:8" s="109" customFormat="1" ht="21" customHeight="1">
      <c r="A264" s="124" t="s">
        <v>556</v>
      </c>
      <c r="B264" s="136" t="s">
        <v>286</v>
      </c>
      <c r="C264" s="137">
        <v>130</v>
      </c>
      <c r="D264" s="134">
        <v>142</v>
      </c>
      <c r="E264" s="134">
        <v>12</v>
      </c>
      <c r="F264" s="134">
        <f aca="true" t="shared" si="40" ref="F261:F273">D264+E264</f>
        <v>154</v>
      </c>
      <c r="G264" s="134">
        <f t="shared" si="39"/>
        <v>24</v>
      </c>
      <c r="H264" s="135"/>
    </row>
    <row r="265" spans="1:8" s="109" customFormat="1" ht="21" customHeight="1">
      <c r="A265" s="124" t="s">
        <v>557</v>
      </c>
      <c r="B265" s="136" t="s">
        <v>558</v>
      </c>
      <c r="C265" s="137">
        <v>30</v>
      </c>
      <c r="D265" s="134">
        <v>27</v>
      </c>
      <c r="E265" s="134">
        <v>0</v>
      </c>
      <c r="F265" s="134">
        <f t="shared" si="40"/>
        <v>27</v>
      </c>
      <c r="G265" s="134">
        <f t="shared" si="39"/>
        <v>-3</v>
      </c>
      <c r="H265" s="135"/>
    </row>
    <row r="266" spans="1:8" s="109" customFormat="1" ht="21" customHeight="1">
      <c r="A266" s="124" t="s">
        <v>559</v>
      </c>
      <c r="B266" s="136" t="s">
        <v>560</v>
      </c>
      <c r="C266" s="137">
        <v>73</v>
      </c>
      <c r="D266" s="134"/>
      <c r="E266" s="134">
        <v>20</v>
      </c>
      <c r="F266" s="134">
        <f t="shared" si="40"/>
        <v>20</v>
      </c>
      <c r="G266" s="134">
        <f t="shared" si="39"/>
        <v>-53</v>
      </c>
      <c r="H266" s="135"/>
    </row>
    <row r="267" spans="1:8" s="109" customFormat="1" ht="21" customHeight="1">
      <c r="A267" s="124" t="s">
        <v>561</v>
      </c>
      <c r="B267" s="136" t="s">
        <v>562</v>
      </c>
      <c r="C267" s="137">
        <v>10</v>
      </c>
      <c r="D267" s="134"/>
      <c r="E267" s="134">
        <v>0</v>
      </c>
      <c r="F267" s="134">
        <f t="shared" si="40"/>
        <v>0</v>
      </c>
      <c r="G267" s="134">
        <f t="shared" si="39"/>
        <v>-10</v>
      </c>
      <c r="H267" s="135"/>
    </row>
    <row r="268" spans="1:8" s="109" customFormat="1" ht="21" customHeight="1">
      <c r="A268" s="124" t="s">
        <v>563</v>
      </c>
      <c r="B268" s="136" t="s">
        <v>564</v>
      </c>
      <c r="C268" s="137">
        <v>212</v>
      </c>
      <c r="D268" s="134">
        <v>122</v>
      </c>
      <c r="E268" s="134">
        <v>13</v>
      </c>
      <c r="F268" s="134">
        <f t="shared" si="40"/>
        <v>135</v>
      </c>
      <c r="G268" s="134">
        <f t="shared" si="39"/>
        <v>-77</v>
      </c>
      <c r="H268" s="135"/>
    </row>
    <row r="269" spans="1:8" s="109" customFormat="1" ht="21" customHeight="1">
      <c r="A269" s="124" t="s">
        <v>565</v>
      </c>
      <c r="B269" s="136" t="s">
        <v>566</v>
      </c>
      <c r="C269" s="137">
        <v>40</v>
      </c>
      <c r="D269" s="134">
        <v>185</v>
      </c>
      <c r="E269" s="134"/>
      <c r="F269" s="134">
        <f t="shared" si="40"/>
        <v>185</v>
      </c>
      <c r="G269" s="134">
        <f t="shared" si="39"/>
        <v>145</v>
      </c>
      <c r="H269" s="135"/>
    </row>
    <row r="270" spans="1:8" s="109" customFormat="1" ht="21" customHeight="1">
      <c r="A270" s="124">
        <v>20830</v>
      </c>
      <c r="B270" s="132" t="s">
        <v>567</v>
      </c>
      <c r="C270" s="133"/>
      <c r="D270" s="134">
        <v>32</v>
      </c>
      <c r="E270" s="134">
        <f>E271</f>
        <v>0</v>
      </c>
      <c r="F270" s="134">
        <f t="shared" si="40"/>
        <v>32</v>
      </c>
      <c r="G270" s="134">
        <f t="shared" si="39"/>
        <v>32</v>
      </c>
      <c r="H270" s="135"/>
    </row>
    <row r="271" spans="1:8" s="109" customFormat="1" ht="21" customHeight="1">
      <c r="A271" s="124">
        <v>2083001</v>
      </c>
      <c r="B271" s="136" t="s">
        <v>568</v>
      </c>
      <c r="C271" s="137"/>
      <c r="D271" s="134">
        <v>32</v>
      </c>
      <c r="E271" s="134">
        <v>0</v>
      </c>
      <c r="F271" s="134">
        <f t="shared" si="40"/>
        <v>32</v>
      </c>
      <c r="G271" s="134">
        <f t="shared" si="39"/>
        <v>32</v>
      </c>
      <c r="H271" s="135"/>
    </row>
    <row r="272" spans="1:8" s="109" customFormat="1" ht="21" customHeight="1">
      <c r="A272" s="124" t="s">
        <v>569</v>
      </c>
      <c r="B272" s="132" t="s">
        <v>570</v>
      </c>
      <c r="C272" s="133">
        <v>4159</v>
      </c>
      <c r="D272" s="134">
        <v>2844</v>
      </c>
      <c r="E272" s="134">
        <f>E273</f>
        <v>0</v>
      </c>
      <c r="F272" s="134">
        <f t="shared" si="40"/>
        <v>2844</v>
      </c>
      <c r="G272" s="134">
        <f t="shared" si="39"/>
        <v>-1315</v>
      </c>
      <c r="H272" s="135"/>
    </row>
    <row r="273" spans="1:8" s="109" customFormat="1" ht="21" customHeight="1">
      <c r="A273" s="124" t="s">
        <v>571</v>
      </c>
      <c r="B273" s="136" t="s">
        <v>572</v>
      </c>
      <c r="C273" s="137">
        <v>4159</v>
      </c>
      <c r="D273" s="134">
        <v>2844</v>
      </c>
      <c r="E273" s="134">
        <v>0</v>
      </c>
      <c r="F273" s="134">
        <f t="shared" si="40"/>
        <v>2844</v>
      </c>
      <c r="G273" s="134">
        <f t="shared" si="39"/>
        <v>-1315</v>
      </c>
      <c r="H273" s="135"/>
    </row>
    <row r="274" spans="1:12" s="109" customFormat="1" ht="21" customHeight="1">
      <c r="A274" s="129" t="s">
        <v>573</v>
      </c>
      <c r="B274" s="130" t="s">
        <v>574</v>
      </c>
      <c r="C274" s="140">
        <v>44983</v>
      </c>
      <c r="D274" s="134">
        <f>D275+D279+D282+D285+D293+D296+D300+D303+D305+D308+D315+D317</f>
        <v>39905</v>
      </c>
      <c r="E274" s="134">
        <f>E275+E279+E282+E285+E293+E296+E300+E303+E305+E308+E315+E317</f>
        <v>699</v>
      </c>
      <c r="F274" s="131">
        <f>F275+F279+F282+F285+F293+F296+F300+F303+F305+F308+F315+F317</f>
        <v>45488</v>
      </c>
      <c r="G274" s="131">
        <f t="shared" si="39"/>
        <v>505</v>
      </c>
      <c r="H274" s="131">
        <f>H275+H279+H282+H285+H293+H296+H300+H303+H305+H308+H315+H317</f>
        <v>0</v>
      </c>
      <c r="I274" s="109">
        <v>28859</v>
      </c>
      <c r="K274" s="109">
        <v>45120</v>
      </c>
      <c r="L274" s="109">
        <f>K274-F274</f>
        <v>-368</v>
      </c>
    </row>
    <row r="275" spans="1:8" s="109" customFormat="1" ht="21" customHeight="1">
      <c r="A275" s="124" t="s">
        <v>575</v>
      </c>
      <c r="B275" s="132" t="s">
        <v>576</v>
      </c>
      <c r="C275" s="133">
        <v>29834</v>
      </c>
      <c r="D275" s="134">
        <v>569</v>
      </c>
      <c r="E275" s="134">
        <f>SUM(E276:E278)</f>
        <v>101</v>
      </c>
      <c r="F275" s="134">
        <f>SUM(F276:F278)</f>
        <v>670</v>
      </c>
      <c r="G275" s="134">
        <f t="shared" si="39"/>
        <v>-29164</v>
      </c>
      <c r="H275" s="135"/>
    </row>
    <row r="276" spans="1:8" s="109" customFormat="1" ht="21" customHeight="1">
      <c r="A276" s="124" t="s">
        <v>577</v>
      </c>
      <c r="B276" s="136" t="s">
        <v>578</v>
      </c>
      <c r="C276" s="137">
        <v>29612</v>
      </c>
      <c r="D276" s="134">
        <v>533</v>
      </c>
      <c r="E276" s="134">
        <v>99</v>
      </c>
      <c r="F276" s="134">
        <f aca="true" t="shared" si="41" ref="F276:F278">D276+E276</f>
        <v>632</v>
      </c>
      <c r="G276" s="134">
        <f t="shared" si="39"/>
        <v>-28980</v>
      </c>
      <c r="H276" s="135"/>
    </row>
    <row r="277" spans="1:8" s="109" customFormat="1" ht="21" customHeight="1">
      <c r="A277" s="124" t="s">
        <v>579</v>
      </c>
      <c r="B277" s="136" t="s">
        <v>580</v>
      </c>
      <c r="C277" s="137">
        <v>50</v>
      </c>
      <c r="D277" s="134">
        <v>22</v>
      </c>
      <c r="E277" s="134">
        <v>1</v>
      </c>
      <c r="F277" s="134">
        <f t="shared" si="41"/>
        <v>23</v>
      </c>
      <c r="G277" s="134">
        <f t="shared" si="39"/>
        <v>-27</v>
      </c>
      <c r="H277" s="135"/>
    </row>
    <row r="278" spans="1:8" s="109" customFormat="1" ht="21" customHeight="1">
      <c r="A278" s="124" t="s">
        <v>581</v>
      </c>
      <c r="B278" s="136" t="s">
        <v>582</v>
      </c>
      <c r="C278" s="137">
        <v>172</v>
      </c>
      <c r="D278" s="134">
        <v>14</v>
      </c>
      <c r="E278" s="134">
        <v>1</v>
      </c>
      <c r="F278" s="134">
        <f t="shared" si="41"/>
        <v>15</v>
      </c>
      <c r="G278" s="134">
        <f t="shared" si="39"/>
        <v>-157</v>
      </c>
      <c r="H278" s="135"/>
    </row>
    <row r="279" spans="1:8" s="109" customFormat="1" ht="21" customHeight="1">
      <c r="A279" s="124" t="s">
        <v>583</v>
      </c>
      <c r="B279" s="132" t="s">
        <v>584</v>
      </c>
      <c r="C279" s="133">
        <v>1551</v>
      </c>
      <c r="D279" s="134">
        <v>543</v>
      </c>
      <c r="E279" s="134">
        <f>SUM(E280:E281)</f>
        <v>8</v>
      </c>
      <c r="F279" s="134">
        <f>SUM(F280:F281)</f>
        <v>1268</v>
      </c>
      <c r="G279" s="134">
        <f t="shared" si="39"/>
        <v>-283</v>
      </c>
      <c r="H279" s="135"/>
    </row>
    <row r="280" spans="1:8" s="109" customFormat="1" ht="21" customHeight="1">
      <c r="A280" s="124" t="s">
        <v>585</v>
      </c>
      <c r="B280" s="136" t="s">
        <v>586</v>
      </c>
      <c r="C280" s="137">
        <v>1000</v>
      </c>
      <c r="D280" s="134">
        <v>283</v>
      </c>
      <c r="E280" s="134">
        <v>0</v>
      </c>
      <c r="F280" s="134">
        <v>1000</v>
      </c>
      <c r="G280" s="134">
        <f t="shared" si="39"/>
        <v>0</v>
      </c>
      <c r="H280" s="135"/>
    </row>
    <row r="281" spans="1:8" s="109" customFormat="1" ht="21" customHeight="1">
      <c r="A281" s="124" t="s">
        <v>587</v>
      </c>
      <c r="B281" s="136" t="s">
        <v>588</v>
      </c>
      <c r="C281" s="137">
        <v>551</v>
      </c>
      <c r="D281" s="134">
        <v>260</v>
      </c>
      <c r="E281" s="134">
        <v>8</v>
      </c>
      <c r="F281" s="134">
        <f aca="true" t="shared" si="42" ref="F280:F284">D281+E281</f>
        <v>268</v>
      </c>
      <c r="G281" s="134">
        <f t="shared" si="39"/>
        <v>-283</v>
      </c>
      <c r="H281" s="135"/>
    </row>
    <row r="282" spans="1:8" s="109" customFormat="1" ht="21" customHeight="1">
      <c r="A282" s="124" t="s">
        <v>589</v>
      </c>
      <c r="B282" s="132" t="s">
        <v>590</v>
      </c>
      <c r="C282" s="133">
        <v>1442</v>
      </c>
      <c r="D282" s="134">
        <v>821</v>
      </c>
      <c r="E282" s="134">
        <f>SUM(E283:E284)</f>
        <v>8</v>
      </c>
      <c r="F282" s="134">
        <f>SUM(F283:F284)</f>
        <v>829</v>
      </c>
      <c r="G282" s="134">
        <f t="shared" si="39"/>
        <v>-613</v>
      </c>
      <c r="H282" s="135"/>
    </row>
    <row r="283" spans="1:8" s="109" customFormat="1" ht="21" customHeight="1">
      <c r="A283" s="124">
        <v>2100302</v>
      </c>
      <c r="B283" s="139" t="s">
        <v>591</v>
      </c>
      <c r="C283" s="137"/>
      <c r="D283" s="134">
        <v>26</v>
      </c>
      <c r="E283" s="134">
        <v>8</v>
      </c>
      <c r="F283" s="134">
        <f t="shared" si="42"/>
        <v>34</v>
      </c>
      <c r="G283" s="134">
        <f t="shared" si="39"/>
        <v>34</v>
      </c>
      <c r="H283" s="135"/>
    </row>
    <row r="284" spans="1:8" s="109" customFormat="1" ht="21" customHeight="1">
      <c r="A284" s="124" t="s">
        <v>592</v>
      </c>
      <c r="B284" s="136" t="s">
        <v>593</v>
      </c>
      <c r="C284" s="137">
        <v>1442</v>
      </c>
      <c r="D284" s="134">
        <v>795</v>
      </c>
      <c r="E284" s="134">
        <v>0</v>
      </c>
      <c r="F284" s="134">
        <f t="shared" si="42"/>
        <v>795</v>
      </c>
      <c r="G284" s="134">
        <f t="shared" si="39"/>
        <v>-647</v>
      </c>
      <c r="H284" s="135"/>
    </row>
    <row r="285" spans="1:8" s="109" customFormat="1" ht="21" customHeight="1">
      <c r="A285" s="124" t="s">
        <v>594</v>
      </c>
      <c r="B285" s="132" t="s">
        <v>595</v>
      </c>
      <c r="C285" s="133">
        <v>6985</v>
      </c>
      <c r="D285" s="134">
        <v>4973</v>
      </c>
      <c r="E285" s="134">
        <f>SUM(E286:E292)</f>
        <v>38</v>
      </c>
      <c r="F285" s="131">
        <f>SUM(F286:F292)</f>
        <v>7255</v>
      </c>
      <c r="G285" s="131">
        <f t="shared" si="39"/>
        <v>270</v>
      </c>
      <c r="H285" s="135"/>
    </row>
    <row r="286" spans="1:8" s="109" customFormat="1" ht="21" customHeight="1">
      <c r="A286" s="124" t="s">
        <v>596</v>
      </c>
      <c r="B286" s="136" t="s">
        <v>597</v>
      </c>
      <c r="C286" s="137"/>
      <c r="D286" s="134"/>
      <c r="E286" s="134">
        <v>20</v>
      </c>
      <c r="F286" s="134">
        <f aca="true" t="shared" si="43" ref="F286:F288">D286+E286</f>
        <v>20</v>
      </c>
      <c r="G286" s="134">
        <f t="shared" si="39"/>
        <v>20</v>
      </c>
      <c r="H286" s="135"/>
    </row>
    <row r="287" spans="1:8" s="109" customFormat="1" ht="21" customHeight="1">
      <c r="A287" s="124" t="s">
        <v>598</v>
      </c>
      <c r="B287" s="136" t="s">
        <v>599</v>
      </c>
      <c r="C287" s="137">
        <v>338</v>
      </c>
      <c r="D287" s="134">
        <v>75</v>
      </c>
      <c r="E287" s="134">
        <v>18</v>
      </c>
      <c r="F287" s="134">
        <f t="shared" si="43"/>
        <v>93</v>
      </c>
      <c r="G287" s="134">
        <f t="shared" si="39"/>
        <v>-245</v>
      </c>
      <c r="H287" s="135"/>
    </row>
    <row r="288" spans="1:8" s="109" customFormat="1" ht="21" customHeight="1">
      <c r="A288" s="124">
        <v>2100403</v>
      </c>
      <c r="B288" s="136" t="s">
        <v>600</v>
      </c>
      <c r="C288" s="137"/>
      <c r="D288" s="134">
        <v>70</v>
      </c>
      <c r="E288" s="134">
        <v>0</v>
      </c>
      <c r="F288" s="134">
        <f t="shared" si="43"/>
        <v>70</v>
      </c>
      <c r="G288" s="134">
        <f t="shared" si="39"/>
        <v>70</v>
      </c>
      <c r="H288" s="135"/>
    </row>
    <row r="289" spans="1:8" s="109" customFormat="1" ht="21" customHeight="1">
      <c r="A289" s="124" t="s">
        <v>601</v>
      </c>
      <c r="B289" s="136" t="s">
        <v>602</v>
      </c>
      <c r="C289" s="137">
        <v>4433</v>
      </c>
      <c r="D289" s="134">
        <v>2593</v>
      </c>
      <c r="E289" s="134">
        <v>0</v>
      </c>
      <c r="F289" s="131">
        <v>4837</v>
      </c>
      <c r="G289" s="131">
        <f t="shared" si="39"/>
        <v>404</v>
      </c>
      <c r="H289" s="135"/>
    </row>
    <row r="290" spans="1:8" s="109" customFormat="1" ht="21" customHeight="1">
      <c r="A290" s="124" t="s">
        <v>603</v>
      </c>
      <c r="B290" s="136" t="s">
        <v>604</v>
      </c>
      <c r="C290" s="137">
        <v>2204</v>
      </c>
      <c r="D290" s="134">
        <v>36</v>
      </c>
      <c r="E290" s="134">
        <v>0</v>
      </c>
      <c r="F290" s="134">
        <f aca="true" t="shared" si="44" ref="F290:F292">D290+E290</f>
        <v>36</v>
      </c>
      <c r="G290" s="134">
        <f t="shared" si="39"/>
        <v>-2168</v>
      </c>
      <c r="H290" s="135"/>
    </row>
    <row r="291" spans="1:8" s="109" customFormat="1" ht="21" customHeight="1">
      <c r="A291" s="124">
        <v>2100410</v>
      </c>
      <c r="B291" s="136" t="s">
        <v>605</v>
      </c>
      <c r="C291" s="137"/>
      <c r="D291" s="134">
        <v>410</v>
      </c>
      <c r="E291" s="134">
        <v>0</v>
      </c>
      <c r="F291" s="134">
        <f t="shared" si="44"/>
        <v>410</v>
      </c>
      <c r="G291" s="134">
        <f t="shared" si="39"/>
        <v>410</v>
      </c>
      <c r="H291" s="135"/>
    </row>
    <row r="292" spans="1:8" s="109" customFormat="1" ht="21" customHeight="1">
      <c r="A292" s="124" t="s">
        <v>606</v>
      </c>
      <c r="B292" s="136" t="s">
        <v>607</v>
      </c>
      <c r="C292" s="137">
        <v>10</v>
      </c>
      <c r="D292" s="134">
        <v>1789</v>
      </c>
      <c r="E292" s="134">
        <v>0</v>
      </c>
      <c r="F292" s="134">
        <f t="shared" si="44"/>
        <v>1789</v>
      </c>
      <c r="G292" s="134">
        <f t="shared" si="39"/>
        <v>1779</v>
      </c>
      <c r="H292" s="135"/>
    </row>
    <row r="293" spans="1:8" s="109" customFormat="1" ht="21" customHeight="1">
      <c r="A293" s="124" t="s">
        <v>608</v>
      </c>
      <c r="B293" s="132" t="s">
        <v>609</v>
      </c>
      <c r="C293" s="133">
        <v>1297</v>
      </c>
      <c r="D293" s="134">
        <v>1025</v>
      </c>
      <c r="E293" s="134">
        <f>E294+E295</f>
        <v>63</v>
      </c>
      <c r="F293" s="134">
        <f>F294+F295</f>
        <v>1088</v>
      </c>
      <c r="G293" s="134">
        <f t="shared" si="39"/>
        <v>-209</v>
      </c>
      <c r="H293" s="135"/>
    </row>
    <row r="294" spans="1:8" s="109" customFormat="1" ht="21" customHeight="1">
      <c r="A294" s="124" t="s">
        <v>610</v>
      </c>
      <c r="B294" s="136" t="s">
        <v>611</v>
      </c>
      <c r="C294" s="137">
        <v>1010</v>
      </c>
      <c r="D294" s="134"/>
      <c r="E294" s="134">
        <v>0</v>
      </c>
      <c r="F294" s="134">
        <f aca="true" t="shared" si="45" ref="F294:F299">D294+E294</f>
        <v>0</v>
      </c>
      <c r="G294" s="134">
        <f t="shared" si="39"/>
        <v>-1010</v>
      </c>
      <c r="H294" s="135"/>
    </row>
    <row r="295" spans="1:8" s="109" customFormat="1" ht="21" customHeight="1">
      <c r="A295" s="124" t="s">
        <v>612</v>
      </c>
      <c r="B295" s="136" t="s">
        <v>613</v>
      </c>
      <c r="C295" s="137">
        <v>287</v>
      </c>
      <c r="D295" s="134">
        <v>1025</v>
      </c>
      <c r="E295" s="134">
        <v>63</v>
      </c>
      <c r="F295" s="134">
        <f t="shared" si="45"/>
        <v>1088</v>
      </c>
      <c r="G295" s="134">
        <f t="shared" si="39"/>
        <v>801</v>
      </c>
      <c r="H295" s="135"/>
    </row>
    <row r="296" spans="1:8" s="109" customFormat="1" ht="21" customHeight="1">
      <c r="A296" s="124" t="s">
        <v>614</v>
      </c>
      <c r="B296" s="132" t="s">
        <v>615</v>
      </c>
      <c r="C296" s="133">
        <v>3765</v>
      </c>
      <c r="D296" s="134">
        <v>3426</v>
      </c>
      <c r="E296" s="134">
        <f>E297+E298+E299</f>
        <v>403</v>
      </c>
      <c r="F296" s="134">
        <f>F297+F298+F299</f>
        <v>3829</v>
      </c>
      <c r="G296" s="134">
        <f t="shared" si="39"/>
        <v>64</v>
      </c>
      <c r="H296" s="135"/>
    </row>
    <row r="297" spans="1:8" s="109" customFormat="1" ht="21" customHeight="1">
      <c r="A297" s="124" t="s">
        <v>616</v>
      </c>
      <c r="B297" s="136" t="s">
        <v>617</v>
      </c>
      <c r="C297" s="137">
        <v>993</v>
      </c>
      <c r="D297" s="134">
        <v>512</v>
      </c>
      <c r="E297" s="134">
        <v>84</v>
      </c>
      <c r="F297" s="134">
        <f t="shared" si="45"/>
        <v>596</v>
      </c>
      <c r="G297" s="134">
        <f t="shared" si="39"/>
        <v>-397</v>
      </c>
      <c r="H297" s="135"/>
    </row>
    <row r="298" spans="1:8" s="109" customFormat="1" ht="21" customHeight="1">
      <c r="A298" s="124" t="s">
        <v>618</v>
      </c>
      <c r="B298" s="136" t="s">
        <v>619</v>
      </c>
      <c r="C298" s="137">
        <v>2344</v>
      </c>
      <c r="D298" s="134">
        <v>2542</v>
      </c>
      <c r="E298" s="134">
        <v>292</v>
      </c>
      <c r="F298" s="134">
        <f t="shared" si="45"/>
        <v>2834</v>
      </c>
      <c r="G298" s="134">
        <f t="shared" si="39"/>
        <v>490</v>
      </c>
      <c r="H298" s="135"/>
    </row>
    <row r="299" spans="1:8" s="109" customFormat="1" ht="21" customHeight="1">
      <c r="A299" s="124" t="s">
        <v>620</v>
      </c>
      <c r="B299" s="136" t="s">
        <v>621</v>
      </c>
      <c r="C299" s="137">
        <v>429</v>
      </c>
      <c r="D299" s="134">
        <v>372</v>
      </c>
      <c r="E299" s="134">
        <v>27</v>
      </c>
      <c r="F299" s="134">
        <f t="shared" si="45"/>
        <v>399</v>
      </c>
      <c r="G299" s="134">
        <f t="shared" si="39"/>
        <v>-30</v>
      </c>
      <c r="H299" s="135"/>
    </row>
    <row r="300" spans="1:8" s="109" customFormat="1" ht="21" customHeight="1">
      <c r="A300" s="124" t="s">
        <v>622</v>
      </c>
      <c r="B300" s="132" t="s">
        <v>623</v>
      </c>
      <c r="C300" s="133"/>
      <c r="D300" s="134">
        <f>D301+D302</f>
        <v>26962</v>
      </c>
      <c r="E300" s="134">
        <f>E301+E302</f>
        <v>0</v>
      </c>
      <c r="F300" s="134">
        <f>F301+F302</f>
        <v>28462</v>
      </c>
      <c r="G300" s="134">
        <f t="shared" si="39"/>
        <v>28462</v>
      </c>
      <c r="H300" s="134"/>
    </row>
    <row r="301" spans="1:8" s="109" customFormat="1" ht="31.5" customHeight="1">
      <c r="A301" s="124">
        <v>2101202</v>
      </c>
      <c r="B301" s="136" t="s">
        <v>624</v>
      </c>
      <c r="C301" s="137"/>
      <c r="D301" s="134">
        <v>26605</v>
      </c>
      <c r="E301" s="134">
        <v>0</v>
      </c>
      <c r="F301" s="134">
        <v>28105</v>
      </c>
      <c r="G301" s="134">
        <f t="shared" si="39"/>
        <v>28105</v>
      </c>
      <c r="H301" s="135"/>
    </row>
    <row r="302" spans="1:8" s="109" customFormat="1" ht="21" customHeight="1">
      <c r="A302" s="124">
        <v>2101299</v>
      </c>
      <c r="B302" s="136" t="s">
        <v>625</v>
      </c>
      <c r="C302" s="137"/>
      <c r="D302" s="134">
        <v>357</v>
      </c>
      <c r="E302" s="134">
        <v>0</v>
      </c>
      <c r="F302" s="134">
        <f>D302+E302</f>
        <v>357</v>
      </c>
      <c r="G302" s="134">
        <f t="shared" si="39"/>
        <v>357</v>
      </c>
      <c r="H302" s="135"/>
    </row>
    <row r="303" spans="1:8" s="109" customFormat="1" ht="21" customHeight="1">
      <c r="A303" s="124">
        <v>21013</v>
      </c>
      <c r="B303" s="132" t="s">
        <v>626</v>
      </c>
      <c r="C303" s="133"/>
      <c r="D303" s="134">
        <v>849</v>
      </c>
      <c r="E303" s="134">
        <f>SUM(E304)</f>
        <v>0</v>
      </c>
      <c r="F303" s="134">
        <f>SUM(F304)</f>
        <v>1229</v>
      </c>
      <c r="G303" s="134">
        <f t="shared" si="39"/>
        <v>1229</v>
      </c>
      <c r="H303" s="135"/>
    </row>
    <row r="304" spans="1:8" s="109" customFormat="1" ht="21" customHeight="1">
      <c r="A304" s="124">
        <v>2101301</v>
      </c>
      <c r="B304" s="136" t="s">
        <v>627</v>
      </c>
      <c r="C304" s="137"/>
      <c r="D304" s="134">
        <v>849</v>
      </c>
      <c r="E304" s="134">
        <v>0</v>
      </c>
      <c r="F304" s="134">
        <v>1229</v>
      </c>
      <c r="G304" s="134">
        <f t="shared" si="39"/>
        <v>1229</v>
      </c>
      <c r="H304" s="135"/>
    </row>
    <row r="305" spans="1:8" s="109" customFormat="1" ht="21" customHeight="1">
      <c r="A305" s="124" t="s">
        <v>628</v>
      </c>
      <c r="B305" s="132" t="s">
        <v>629</v>
      </c>
      <c r="C305" s="133">
        <v>6</v>
      </c>
      <c r="D305" s="134">
        <v>214</v>
      </c>
      <c r="E305" s="134">
        <f>E306+E307</f>
        <v>7</v>
      </c>
      <c r="F305" s="134">
        <f>F306+F307</f>
        <v>236</v>
      </c>
      <c r="G305" s="134">
        <f t="shared" si="39"/>
        <v>230</v>
      </c>
      <c r="H305" s="135"/>
    </row>
    <row r="306" spans="1:8" s="109" customFormat="1" ht="21" customHeight="1">
      <c r="A306" s="124">
        <v>2101401</v>
      </c>
      <c r="B306" s="136" t="s">
        <v>630</v>
      </c>
      <c r="C306" s="137"/>
      <c r="D306" s="134">
        <v>17</v>
      </c>
      <c r="E306" s="134">
        <v>7</v>
      </c>
      <c r="F306" s="134">
        <v>39</v>
      </c>
      <c r="G306" s="134">
        <f t="shared" si="39"/>
        <v>39</v>
      </c>
      <c r="H306" s="135"/>
    </row>
    <row r="307" spans="1:8" s="109" customFormat="1" ht="21" customHeight="1">
      <c r="A307" s="124" t="s">
        <v>631</v>
      </c>
      <c r="B307" s="136" t="s">
        <v>632</v>
      </c>
      <c r="C307" s="137">
        <v>6</v>
      </c>
      <c r="D307" s="134">
        <v>197</v>
      </c>
      <c r="E307" s="134">
        <v>0</v>
      </c>
      <c r="F307" s="134">
        <f aca="true" t="shared" si="46" ref="F307:F313">D307+E307</f>
        <v>197</v>
      </c>
      <c r="G307" s="134">
        <f t="shared" si="39"/>
        <v>191</v>
      </c>
      <c r="H307" s="135"/>
    </row>
    <row r="308" spans="1:8" s="109" customFormat="1" ht="21" customHeight="1">
      <c r="A308" s="124" t="s">
        <v>633</v>
      </c>
      <c r="B308" s="132" t="s">
        <v>634</v>
      </c>
      <c r="C308" s="133">
        <v>40</v>
      </c>
      <c r="D308" s="134">
        <v>283</v>
      </c>
      <c r="E308" s="134">
        <f>SUM(E309:E314)</f>
        <v>62</v>
      </c>
      <c r="F308" s="134">
        <f>SUM(F309:F314)</f>
        <v>373</v>
      </c>
      <c r="G308" s="134">
        <f t="shared" si="39"/>
        <v>333</v>
      </c>
      <c r="H308" s="135"/>
    </row>
    <row r="309" spans="1:8" s="109" customFormat="1" ht="21" customHeight="1">
      <c r="A309" s="124" t="s">
        <v>635</v>
      </c>
      <c r="B309" s="136" t="s">
        <v>558</v>
      </c>
      <c r="C309" s="137">
        <v>20</v>
      </c>
      <c r="D309" s="134">
        <v>20</v>
      </c>
      <c r="E309" s="134">
        <v>0</v>
      </c>
      <c r="F309" s="134">
        <f t="shared" si="46"/>
        <v>20</v>
      </c>
      <c r="G309" s="134">
        <f t="shared" si="39"/>
        <v>0</v>
      </c>
      <c r="H309" s="135"/>
    </row>
    <row r="310" spans="1:8" s="109" customFormat="1" ht="21" customHeight="1">
      <c r="A310" s="124" t="s">
        <v>636</v>
      </c>
      <c r="B310" s="136" t="s">
        <v>637</v>
      </c>
      <c r="C310" s="137">
        <v>10</v>
      </c>
      <c r="D310" s="134">
        <v>7</v>
      </c>
      <c r="E310" s="134">
        <v>0</v>
      </c>
      <c r="F310" s="134">
        <f t="shared" si="46"/>
        <v>7</v>
      </c>
      <c r="G310" s="134">
        <f t="shared" si="39"/>
        <v>-3</v>
      </c>
      <c r="H310" s="135"/>
    </row>
    <row r="311" spans="1:8" s="109" customFormat="1" ht="21" customHeight="1">
      <c r="A311" s="124" t="s">
        <v>638</v>
      </c>
      <c r="B311" s="136" t="s">
        <v>639</v>
      </c>
      <c r="C311" s="137"/>
      <c r="D311" s="134"/>
      <c r="E311" s="134">
        <v>5</v>
      </c>
      <c r="F311" s="134">
        <f t="shared" si="46"/>
        <v>5</v>
      </c>
      <c r="G311" s="134">
        <f t="shared" si="39"/>
        <v>5</v>
      </c>
      <c r="H311" s="135"/>
    </row>
    <row r="312" spans="1:8" s="109" customFormat="1" ht="21" customHeight="1">
      <c r="A312" s="124" t="s">
        <v>640</v>
      </c>
      <c r="B312" s="136" t="s">
        <v>641</v>
      </c>
      <c r="C312" s="137">
        <v>10</v>
      </c>
      <c r="D312" s="134">
        <v>10</v>
      </c>
      <c r="E312" s="134">
        <v>5</v>
      </c>
      <c r="F312" s="134">
        <f t="shared" si="46"/>
        <v>15</v>
      </c>
      <c r="G312" s="134">
        <f t="shared" si="39"/>
        <v>5</v>
      </c>
      <c r="H312" s="135"/>
    </row>
    <row r="313" spans="1:8" s="109" customFormat="1" ht="21" customHeight="1">
      <c r="A313" s="124">
        <v>2101550</v>
      </c>
      <c r="B313" s="136" t="s">
        <v>464</v>
      </c>
      <c r="C313" s="137"/>
      <c r="D313" s="134">
        <v>99</v>
      </c>
      <c r="E313" s="134">
        <v>0</v>
      </c>
      <c r="F313" s="134">
        <f t="shared" si="46"/>
        <v>99</v>
      </c>
      <c r="G313" s="134">
        <f t="shared" si="39"/>
        <v>99</v>
      </c>
      <c r="H313" s="135"/>
    </row>
    <row r="314" spans="1:8" s="109" customFormat="1" ht="21" customHeight="1">
      <c r="A314" s="124">
        <v>2101599</v>
      </c>
      <c r="B314" s="136" t="s">
        <v>642</v>
      </c>
      <c r="C314" s="137"/>
      <c r="D314" s="134">
        <v>147</v>
      </c>
      <c r="E314" s="134">
        <v>52</v>
      </c>
      <c r="F314" s="134">
        <v>227</v>
      </c>
      <c r="G314" s="134">
        <f t="shared" si="39"/>
        <v>227</v>
      </c>
      <c r="H314" s="135"/>
    </row>
    <row r="315" spans="1:8" s="109" customFormat="1" ht="21" customHeight="1">
      <c r="A315" s="124" t="s">
        <v>643</v>
      </c>
      <c r="B315" s="132" t="s">
        <v>644</v>
      </c>
      <c r="C315" s="133">
        <v>13</v>
      </c>
      <c r="D315" s="134">
        <v>4</v>
      </c>
      <c r="E315" s="134">
        <f>E316</f>
        <v>9</v>
      </c>
      <c r="F315" s="134">
        <f>F316</f>
        <v>13</v>
      </c>
      <c r="G315" s="134">
        <f t="shared" si="39"/>
        <v>0</v>
      </c>
      <c r="H315" s="135"/>
    </row>
    <row r="316" spans="1:8" s="109" customFormat="1" ht="21" customHeight="1">
      <c r="A316" s="124" t="s">
        <v>645</v>
      </c>
      <c r="B316" s="136" t="s">
        <v>646</v>
      </c>
      <c r="C316" s="137">
        <v>13</v>
      </c>
      <c r="D316" s="134">
        <v>4</v>
      </c>
      <c r="E316" s="134">
        <v>9</v>
      </c>
      <c r="F316" s="134">
        <f aca="true" t="shared" si="47" ref="F316:F318">D316+E316</f>
        <v>13</v>
      </c>
      <c r="G316" s="134">
        <f t="shared" si="39"/>
        <v>0</v>
      </c>
      <c r="H316" s="135"/>
    </row>
    <row r="317" spans="1:8" s="109" customFormat="1" ht="21" customHeight="1">
      <c r="A317" s="124" t="s">
        <v>647</v>
      </c>
      <c r="B317" s="132" t="s">
        <v>648</v>
      </c>
      <c r="C317" s="133">
        <v>50</v>
      </c>
      <c r="D317" s="134">
        <v>236</v>
      </c>
      <c r="E317" s="134">
        <f>E318</f>
        <v>0</v>
      </c>
      <c r="F317" s="134">
        <f t="shared" si="47"/>
        <v>236</v>
      </c>
      <c r="G317" s="134">
        <f t="shared" si="39"/>
        <v>186</v>
      </c>
      <c r="H317" s="135"/>
    </row>
    <row r="318" spans="1:8" s="109" customFormat="1" ht="21" customHeight="1">
      <c r="A318" s="124" t="s">
        <v>649</v>
      </c>
      <c r="B318" s="136" t="s">
        <v>650</v>
      </c>
      <c r="C318" s="137">
        <v>50</v>
      </c>
      <c r="D318" s="134">
        <v>236</v>
      </c>
      <c r="E318" s="134">
        <v>0</v>
      </c>
      <c r="F318" s="134">
        <f t="shared" si="47"/>
        <v>236</v>
      </c>
      <c r="G318" s="134">
        <f t="shared" si="39"/>
        <v>186</v>
      </c>
      <c r="H318" s="135"/>
    </row>
    <row r="319" spans="1:11" s="109" customFormat="1" ht="21" customHeight="1">
      <c r="A319" s="129" t="s">
        <v>651</v>
      </c>
      <c r="B319" s="130" t="s">
        <v>652</v>
      </c>
      <c r="C319" s="140">
        <v>83</v>
      </c>
      <c r="D319" s="134">
        <f>D320+D322+D325</f>
        <v>804</v>
      </c>
      <c r="E319" s="134">
        <f>E320+E322+E325</f>
        <v>250</v>
      </c>
      <c r="F319" s="131">
        <f>F320+F322+F325</f>
        <v>831</v>
      </c>
      <c r="G319" s="131">
        <f t="shared" si="39"/>
        <v>748</v>
      </c>
      <c r="H319" s="141"/>
      <c r="I319" s="109">
        <v>481</v>
      </c>
      <c r="K319" s="109">
        <v>831</v>
      </c>
    </row>
    <row r="320" spans="1:8" s="109" customFormat="1" ht="21" customHeight="1">
      <c r="A320" s="124" t="s">
        <v>653</v>
      </c>
      <c r="B320" s="132" t="s">
        <v>654</v>
      </c>
      <c r="C320" s="133">
        <v>10</v>
      </c>
      <c r="D320" s="134">
        <v>727</v>
      </c>
      <c r="E320" s="134">
        <f>E321</f>
        <v>0</v>
      </c>
      <c r="F320" s="134">
        <f aca="true" t="shared" si="48" ref="F320:F326">D320+E320</f>
        <v>727</v>
      </c>
      <c r="G320" s="134">
        <f t="shared" si="39"/>
        <v>717</v>
      </c>
      <c r="H320" s="135"/>
    </row>
    <row r="321" spans="1:8" s="109" customFormat="1" ht="21" customHeight="1">
      <c r="A321" s="124" t="s">
        <v>655</v>
      </c>
      <c r="B321" s="136" t="s">
        <v>656</v>
      </c>
      <c r="C321" s="137">
        <v>10</v>
      </c>
      <c r="D321" s="134">
        <v>727</v>
      </c>
      <c r="E321" s="134">
        <v>0</v>
      </c>
      <c r="F321" s="134">
        <f t="shared" si="48"/>
        <v>727</v>
      </c>
      <c r="G321" s="134">
        <f t="shared" si="39"/>
        <v>717</v>
      </c>
      <c r="H321" s="135"/>
    </row>
    <row r="322" spans="1:8" s="109" customFormat="1" ht="21" customHeight="1">
      <c r="A322" s="124" t="s">
        <v>657</v>
      </c>
      <c r="B322" s="132" t="s">
        <v>658</v>
      </c>
      <c r="C322" s="133">
        <v>73</v>
      </c>
      <c r="D322" s="134">
        <v>76</v>
      </c>
      <c r="E322" s="134">
        <f>E323+E324</f>
        <v>0</v>
      </c>
      <c r="F322" s="134">
        <f t="shared" si="48"/>
        <v>76</v>
      </c>
      <c r="G322" s="134">
        <f t="shared" si="39"/>
        <v>3</v>
      </c>
      <c r="H322" s="135"/>
    </row>
    <row r="323" spans="1:8" s="109" customFormat="1" ht="21" customHeight="1">
      <c r="A323" s="124" t="s">
        <v>659</v>
      </c>
      <c r="B323" s="136" t="s">
        <v>660</v>
      </c>
      <c r="C323" s="137">
        <v>16</v>
      </c>
      <c r="D323" s="134"/>
      <c r="E323" s="134">
        <v>0</v>
      </c>
      <c r="F323" s="134">
        <f t="shared" si="48"/>
        <v>0</v>
      </c>
      <c r="G323" s="134">
        <f t="shared" si="39"/>
        <v>-16</v>
      </c>
      <c r="H323" s="135"/>
    </row>
    <row r="324" spans="1:8" s="109" customFormat="1" ht="21" customHeight="1">
      <c r="A324" s="124" t="s">
        <v>661</v>
      </c>
      <c r="B324" s="136" t="s">
        <v>662</v>
      </c>
      <c r="C324" s="137">
        <v>57</v>
      </c>
      <c r="D324" s="134">
        <v>76</v>
      </c>
      <c r="E324" s="134">
        <v>0</v>
      </c>
      <c r="F324" s="134">
        <f t="shared" si="48"/>
        <v>76</v>
      </c>
      <c r="G324" s="134">
        <f t="shared" si="39"/>
        <v>19</v>
      </c>
      <c r="H324" s="135"/>
    </row>
    <row r="325" spans="1:8" s="109" customFormat="1" ht="21" customHeight="1">
      <c r="A325" s="124" t="s">
        <v>663</v>
      </c>
      <c r="B325" s="132" t="s">
        <v>664</v>
      </c>
      <c r="C325" s="133"/>
      <c r="D325" s="134">
        <v>1</v>
      </c>
      <c r="E325" s="134">
        <f>E326</f>
        <v>250</v>
      </c>
      <c r="F325" s="131">
        <v>28</v>
      </c>
      <c r="G325" s="131">
        <f t="shared" si="39"/>
        <v>28</v>
      </c>
      <c r="H325" s="135"/>
    </row>
    <row r="326" spans="1:8" s="109" customFormat="1" ht="21" customHeight="1">
      <c r="A326" s="124">
        <v>2119999</v>
      </c>
      <c r="B326" s="136" t="s">
        <v>665</v>
      </c>
      <c r="C326" s="137"/>
      <c r="D326" s="134">
        <v>1</v>
      </c>
      <c r="E326" s="134">
        <v>250</v>
      </c>
      <c r="F326" s="131">
        <v>28</v>
      </c>
      <c r="G326" s="131">
        <f t="shared" si="39"/>
        <v>28</v>
      </c>
      <c r="H326" s="135"/>
    </row>
    <row r="327" spans="1:11" s="109" customFormat="1" ht="21" customHeight="1">
      <c r="A327" s="129" t="s">
        <v>666</v>
      </c>
      <c r="B327" s="130" t="s">
        <v>667</v>
      </c>
      <c r="C327" s="140">
        <v>38456</v>
      </c>
      <c r="D327" s="134">
        <f>D328+D333+D335+D338+D340+D342</f>
        <v>17961</v>
      </c>
      <c r="E327" s="134">
        <f>E328+E333+E335+E338+E340+E342</f>
        <v>5273</v>
      </c>
      <c r="F327" s="131">
        <f>F328+F333+F335+F338+F340+F342</f>
        <v>23234</v>
      </c>
      <c r="G327" s="131">
        <f aca="true" t="shared" si="49" ref="G327:G341">F327-C327</f>
        <v>-15222</v>
      </c>
      <c r="H327" s="141"/>
      <c r="K327" s="109">
        <v>19947</v>
      </c>
    </row>
    <row r="328" spans="1:8" s="109" customFormat="1" ht="21" customHeight="1">
      <c r="A328" s="124" t="s">
        <v>668</v>
      </c>
      <c r="B328" s="132" t="s">
        <v>669</v>
      </c>
      <c r="C328" s="133">
        <v>37233</v>
      </c>
      <c r="D328" s="134">
        <v>2301</v>
      </c>
      <c r="E328" s="134">
        <f>E329+E330+E331+E332</f>
        <v>257</v>
      </c>
      <c r="F328" s="134">
        <f>F329+F330+F331+F332</f>
        <v>2558</v>
      </c>
      <c r="G328" s="134">
        <f t="shared" si="49"/>
        <v>-34675</v>
      </c>
      <c r="H328" s="135"/>
    </row>
    <row r="329" spans="1:8" s="109" customFormat="1" ht="21" customHeight="1">
      <c r="A329" s="124" t="s">
        <v>670</v>
      </c>
      <c r="B329" s="136" t="s">
        <v>671</v>
      </c>
      <c r="C329" s="137">
        <v>32190</v>
      </c>
      <c r="D329" s="134">
        <v>125</v>
      </c>
      <c r="E329" s="134">
        <v>116</v>
      </c>
      <c r="F329" s="134">
        <f aca="true" t="shared" si="50" ref="F329:F334">D329+E329</f>
        <v>241</v>
      </c>
      <c r="G329" s="134">
        <f t="shared" si="49"/>
        <v>-31949</v>
      </c>
      <c r="H329" s="135"/>
    </row>
    <row r="330" spans="1:8" s="109" customFormat="1" ht="21" customHeight="1">
      <c r="A330" s="124" t="s">
        <v>672</v>
      </c>
      <c r="B330" s="136" t="s">
        <v>673</v>
      </c>
      <c r="C330" s="137">
        <v>1616</v>
      </c>
      <c r="D330" s="134">
        <v>666</v>
      </c>
      <c r="E330" s="134">
        <v>0</v>
      </c>
      <c r="F330" s="134">
        <f t="shared" si="50"/>
        <v>666</v>
      </c>
      <c r="G330" s="134">
        <f t="shared" si="49"/>
        <v>-950</v>
      </c>
      <c r="H330" s="135"/>
    </row>
    <row r="331" spans="1:8" s="109" customFormat="1" ht="21" customHeight="1">
      <c r="A331" s="124" t="s">
        <v>674</v>
      </c>
      <c r="B331" s="136" t="s">
        <v>675</v>
      </c>
      <c r="C331" s="137">
        <v>10</v>
      </c>
      <c r="D331" s="134">
        <v>10</v>
      </c>
      <c r="E331" s="134">
        <v>0</v>
      </c>
      <c r="F331" s="134">
        <f t="shared" si="50"/>
        <v>10</v>
      </c>
      <c r="G331" s="134">
        <f t="shared" si="49"/>
        <v>0</v>
      </c>
      <c r="H331" s="135"/>
    </row>
    <row r="332" spans="1:8" s="109" customFormat="1" ht="21" customHeight="1">
      <c r="A332" s="124" t="s">
        <v>676</v>
      </c>
      <c r="B332" s="136" t="s">
        <v>677</v>
      </c>
      <c r="C332" s="137">
        <v>3418</v>
      </c>
      <c r="D332" s="134">
        <v>1500</v>
      </c>
      <c r="E332" s="134">
        <v>141</v>
      </c>
      <c r="F332" s="134">
        <f t="shared" si="50"/>
        <v>1641</v>
      </c>
      <c r="G332" s="134">
        <f t="shared" si="49"/>
        <v>-1777</v>
      </c>
      <c r="H332" s="135"/>
    </row>
    <row r="333" spans="1:8" s="109" customFormat="1" ht="21" customHeight="1">
      <c r="A333" s="124" t="s">
        <v>678</v>
      </c>
      <c r="B333" s="132" t="s">
        <v>679</v>
      </c>
      <c r="C333" s="133">
        <v>1100</v>
      </c>
      <c r="D333" s="134"/>
      <c r="E333" s="134">
        <f>E334</f>
        <v>0</v>
      </c>
      <c r="F333" s="134">
        <f t="shared" si="50"/>
        <v>0</v>
      </c>
      <c r="G333" s="134">
        <f t="shared" si="49"/>
        <v>-1100</v>
      </c>
      <c r="H333" s="135"/>
    </row>
    <row r="334" spans="1:8" s="109" customFormat="1" ht="21" customHeight="1">
      <c r="A334" s="124" t="s">
        <v>680</v>
      </c>
      <c r="B334" s="136" t="s">
        <v>681</v>
      </c>
      <c r="C334" s="137">
        <v>1100</v>
      </c>
      <c r="D334" s="134"/>
      <c r="E334" s="134">
        <v>0</v>
      </c>
      <c r="F334" s="134">
        <f t="shared" si="50"/>
        <v>0</v>
      </c>
      <c r="G334" s="134">
        <f t="shared" si="49"/>
        <v>-1100</v>
      </c>
      <c r="H334" s="135"/>
    </row>
    <row r="335" spans="1:8" s="109" customFormat="1" ht="21" customHeight="1">
      <c r="A335" s="124">
        <v>21203</v>
      </c>
      <c r="B335" s="132" t="s">
        <v>682</v>
      </c>
      <c r="C335" s="133"/>
      <c r="D335" s="134">
        <v>11813</v>
      </c>
      <c r="E335" s="134">
        <f>SUM(E336:E337)</f>
        <v>0</v>
      </c>
      <c r="F335" s="134">
        <f>SUM(F336:F337)</f>
        <v>11813</v>
      </c>
      <c r="G335" s="134">
        <f t="shared" si="49"/>
        <v>11813</v>
      </c>
      <c r="H335" s="135"/>
    </row>
    <row r="336" spans="1:8" s="109" customFormat="1" ht="21" customHeight="1">
      <c r="A336" s="124">
        <v>2120303</v>
      </c>
      <c r="B336" s="136" t="s">
        <v>683</v>
      </c>
      <c r="C336" s="137"/>
      <c r="D336" s="134">
        <v>4350</v>
      </c>
      <c r="E336" s="134">
        <v>0</v>
      </c>
      <c r="F336" s="134">
        <f aca="true" t="shared" si="51" ref="F336:F345">D336+E336</f>
        <v>4350</v>
      </c>
      <c r="G336" s="134">
        <f t="shared" si="49"/>
        <v>4350</v>
      </c>
      <c r="H336" s="135"/>
    </row>
    <row r="337" spans="1:8" s="109" customFormat="1" ht="21" customHeight="1">
      <c r="A337" s="124">
        <v>2120399</v>
      </c>
      <c r="B337" s="136" t="s">
        <v>684</v>
      </c>
      <c r="C337" s="137"/>
      <c r="D337" s="134">
        <v>7463</v>
      </c>
      <c r="E337" s="134">
        <v>0</v>
      </c>
      <c r="F337" s="134">
        <f t="shared" si="51"/>
        <v>7463</v>
      </c>
      <c r="G337" s="134">
        <f t="shared" si="49"/>
        <v>7463</v>
      </c>
      <c r="H337" s="135"/>
    </row>
    <row r="338" spans="1:8" s="109" customFormat="1" ht="21" customHeight="1">
      <c r="A338" s="124">
        <v>21205</v>
      </c>
      <c r="B338" s="132" t="s">
        <v>685</v>
      </c>
      <c r="C338" s="133"/>
      <c r="D338" s="134">
        <v>3310</v>
      </c>
      <c r="E338" s="134">
        <f>E339</f>
        <v>0</v>
      </c>
      <c r="F338" s="134">
        <f t="shared" si="51"/>
        <v>3310</v>
      </c>
      <c r="G338" s="134">
        <f t="shared" si="49"/>
        <v>3310</v>
      </c>
      <c r="H338" s="135"/>
    </row>
    <row r="339" spans="1:8" s="109" customFormat="1" ht="21" customHeight="1">
      <c r="A339" s="124">
        <v>2120501</v>
      </c>
      <c r="B339" s="136" t="s">
        <v>686</v>
      </c>
      <c r="C339" s="137"/>
      <c r="D339" s="134">
        <v>3310</v>
      </c>
      <c r="E339" s="134">
        <v>0</v>
      </c>
      <c r="F339" s="134">
        <f t="shared" si="51"/>
        <v>3310</v>
      </c>
      <c r="G339" s="134">
        <f t="shared" si="49"/>
        <v>3310</v>
      </c>
      <c r="H339" s="135"/>
    </row>
    <row r="340" spans="1:8" s="109" customFormat="1" ht="21" customHeight="1">
      <c r="A340" s="124" t="s">
        <v>687</v>
      </c>
      <c r="B340" s="132" t="s">
        <v>688</v>
      </c>
      <c r="C340" s="133">
        <v>9</v>
      </c>
      <c r="D340" s="134">
        <v>4</v>
      </c>
      <c r="E340" s="134">
        <f>E341</f>
        <v>5</v>
      </c>
      <c r="F340" s="134">
        <f t="shared" si="51"/>
        <v>9</v>
      </c>
      <c r="G340" s="134">
        <f t="shared" si="49"/>
        <v>0</v>
      </c>
      <c r="H340" s="135"/>
    </row>
    <row r="341" spans="1:8" s="109" customFormat="1" ht="21" customHeight="1">
      <c r="A341" s="124" t="s">
        <v>689</v>
      </c>
      <c r="B341" s="136" t="s">
        <v>690</v>
      </c>
      <c r="C341" s="137">
        <v>9</v>
      </c>
      <c r="D341" s="134">
        <v>4</v>
      </c>
      <c r="E341" s="134">
        <v>5</v>
      </c>
      <c r="F341" s="134">
        <f t="shared" si="51"/>
        <v>9</v>
      </c>
      <c r="G341" s="134">
        <f t="shared" si="49"/>
        <v>0</v>
      </c>
      <c r="H341" s="135"/>
    </row>
    <row r="342" spans="1:8" s="109" customFormat="1" ht="21" customHeight="1">
      <c r="A342" s="124" t="s">
        <v>691</v>
      </c>
      <c r="B342" s="132" t="s">
        <v>692</v>
      </c>
      <c r="C342" s="133">
        <v>114</v>
      </c>
      <c r="D342" s="134">
        <v>533</v>
      </c>
      <c r="E342" s="134">
        <f>E343</f>
        <v>5011</v>
      </c>
      <c r="F342" s="134">
        <f t="shared" si="51"/>
        <v>5544</v>
      </c>
      <c r="G342" s="134">
        <f aca="true" t="shared" si="52" ref="G342:G388">F342-C342</f>
        <v>5430</v>
      </c>
      <c r="H342" s="135"/>
    </row>
    <row r="343" spans="1:8" s="109" customFormat="1" ht="21" customHeight="1">
      <c r="A343" s="124" t="s">
        <v>693</v>
      </c>
      <c r="B343" s="136" t="s">
        <v>694</v>
      </c>
      <c r="C343" s="137">
        <v>114</v>
      </c>
      <c r="D343" s="134">
        <v>533</v>
      </c>
      <c r="E343" s="134">
        <v>5011</v>
      </c>
      <c r="F343" s="134">
        <f t="shared" si="51"/>
        <v>5544</v>
      </c>
      <c r="G343" s="134">
        <f t="shared" si="52"/>
        <v>5430</v>
      </c>
      <c r="H343" s="135"/>
    </row>
    <row r="344" spans="1:12" s="109" customFormat="1" ht="21" customHeight="1">
      <c r="A344" s="129" t="s">
        <v>695</v>
      </c>
      <c r="B344" s="130" t="s">
        <v>696</v>
      </c>
      <c r="C344" s="140">
        <v>31178</v>
      </c>
      <c r="D344" s="134">
        <f>D345+D361+D373+D387+D392+D395+D398</f>
        <v>18978</v>
      </c>
      <c r="E344" s="134">
        <f>E345+E361+E373+E387+E392+E395+E398</f>
        <v>4758</v>
      </c>
      <c r="F344" s="131">
        <f>F345+F361+F373+F387+F392+F395+F398</f>
        <v>29936</v>
      </c>
      <c r="G344" s="131">
        <f t="shared" si="52"/>
        <v>-1242</v>
      </c>
      <c r="H344" s="141"/>
      <c r="I344" s="109">
        <v>20484</v>
      </c>
      <c r="K344" s="109">
        <v>28935</v>
      </c>
      <c r="L344" s="109">
        <f>K344-F344</f>
        <v>-1001</v>
      </c>
    </row>
    <row r="345" spans="1:8" s="109" customFormat="1" ht="21" customHeight="1">
      <c r="A345" s="124" t="s">
        <v>697</v>
      </c>
      <c r="B345" s="132" t="s">
        <v>698</v>
      </c>
      <c r="C345" s="133">
        <v>12505</v>
      </c>
      <c r="D345" s="134">
        <v>9591</v>
      </c>
      <c r="E345" s="134">
        <f>SUM(E346:E360)</f>
        <v>360</v>
      </c>
      <c r="F345" s="131">
        <f>SUM(F346:F360)</f>
        <v>11951</v>
      </c>
      <c r="G345" s="131">
        <f t="shared" si="52"/>
        <v>-554</v>
      </c>
      <c r="H345" s="135"/>
    </row>
    <row r="346" spans="1:8" s="109" customFormat="1" ht="21" customHeight="1">
      <c r="A346" s="124" t="s">
        <v>699</v>
      </c>
      <c r="B346" s="136" t="s">
        <v>700</v>
      </c>
      <c r="C346" s="137">
        <v>531</v>
      </c>
      <c r="D346" s="134">
        <v>278</v>
      </c>
      <c r="E346" s="134"/>
      <c r="F346" s="134">
        <f aca="true" t="shared" si="53" ref="F346:F360">D346+E346</f>
        <v>278</v>
      </c>
      <c r="G346" s="134">
        <f t="shared" si="52"/>
        <v>-253</v>
      </c>
      <c r="H346" s="135"/>
    </row>
    <row r="347" spans="1:8" s="109" customFormat="1" ht="21" customHeight="1">
      <c r="A347" s="124" t="s">
        <v>701</v>
      </c>
      <c r="B347" s="136" t="s">
        <v>702</v>
      </c>
      <c r="C347" s="137">
        <v>687</v>
      </c>
      <c r="D347" s="134">
        <v>165</v>
      </c>
      <c r="E347" s="134">
        <v>39</v>
      </c>
      <c r="F347" s="134">
        <f t="shared" si="53"/>
        <v>204</v>
      </c>
      <c r="G347" s="134">
        <f t="shared" si="52"/>
        <v>-483</v>
      </c>
      <c r="H347" s="135"/>
    </row>
    <row r="348" spans="1:8" s="109" customFormat="1" ht="21" customHeight="1">
      <c r="A348" s="124" t="s">
        <v>703</v>
      </c>
      <c r="B348" s="136" t="s">
        <v>704</v>
      </c>
      <c r="C348" s="137">
        <v>1866</v>
      </c>
      <c r="D348" s="134">
        <v>1741</v>
      </c>
      <c r="E348" s="134"/>
      <c r="F348" s="134">
        <f t="shared" si="53"/>
        <v>1741</v>
      </c>
      <c r="G348" s="134">
        <f t="shared" si="52"/>
        <v>-125</v>
      </c>
      <c r="H348" s="135"/>
    </row>
    <row r="349" spans="1:8" s="109" customFormat="1" ht="21" customHeight="1">
      <c r="A349" s="124" t="s">
        <v>705</v>
      </c>
      <c r="B349" s="136" t="s">
        <v>706</v>
      </c>
      <c r="C349" s="137">
        <v>2015</v>
      </c>
      <c r="D349" s="134">
        <v>174</v>
      </c>
      <c r="E349" s="134">
        <v>0</v>
      </c>
      <c r="F349" s="134">
        <f t="shared" si="53"/>
        <v>174</v>
      </c>
      <c r="G349" s="134">
        <f t="shared" si="52"/>
        <v>-1841</v>
      </c>
      <c r="H349" s="135"/>
    </row>
    <row r="350" spans="1:8" s="109" customFormat="1" ht="21" customHeight="1">
      <c r="A350" s="124" t="s">
        <v>707</v>
      </c>
      <c r="B350" s="136" t="s">
        <v>708</v>
      </c>
      <c r="C350" s="137">
        <v>380</v>
      </c>
      <c r="D350" s="134">
        <v>477</v>
      </c>
      <c r="E350" s="134">
        <v>117</v>
      </c>
      <c r="F350" s="134">
        <f t="shared" si="53"/>
        <v>594</v>
      </c>
      <c r="G350" s="134">
        <f t="shared" si="52"/>
        <v>214</v>
      </c>
      <c r="H350" s="135"/>
    </row>
    <row r="351" spans="1:8" s="109" customFormat="1" ht="21" customHeight="1">
      <c r="A351" s="124" t="s">
        <v>709</v>
      </c>
      <c r="B351" s="136" t="s">
        <v>710</v>
      </c>
      <c r="C351" s="137">
        <v>57</v>
      </c>
      <c r="D351" s="134">
        <v>37</v>
      </c>
      <c r="E351" s="134">
        <v>0</v>
      </c>
      <c r="F351" s="134">
        <f t="shared" si="53"/>
        <v>37</v>
      </c>
      <c r="G351" s="134">
        <f t="shared" si="52"/>
        <v>-20</v>
      </c>
      <c r="H351" s="135"/>
    </row>
    <row r="352" spans="1:8" s="109" customFormat="1" ht="21" customHeight="1">
      <c r="A352" s="124" t="s">
        <v>711</v>
      </c>
      <c r="B352" s="136" t="s">
        <v>712</v>
      </c>
      <c r="C352" s="137">
        <v>12</v>
      </c>
      <c r="D352" s="134">
        <v>6</v>
      </c>
      <c r="E352" s="134">
        <v>0</v>
      </c>
      <c r="F352" s="134">
        <f t="shared" si="53"/>
        <v>6</v>
      </c>
      <c r="G352" s="134">
        <f t="shared" si="52"/>
        <v>-6</v>
      </c>
      <c r="H352" s="135"/>
    </row>
    <row r="353" spans="1:8" s="109" customFormat="1" ht="21" customHeight="1">
      <c r="A353" s="124" t="s">
        <v>713</v>
      </c>
      <c r="B353" s="136" t="s">
        <v>714</v>
      </c>
      <c r="C353" s="137">
        <v>70</v>
      </c>
      <c r="D353" s="134">
        <v>20</v>
      </c>
      <c r="E353" s="134">
        <v>94</v>
      </c>
      <c r="F353" s="134">
        <f t="shared" si="53"/>
        <v>114</v>
      </c>
      <c r="G353" s="134">
        <f t="shared" si="52"/>
        <v>44</v>
      </c>
      <c r="H353" s="135"/>
    </row>
    <row r="354" spans="1:8" s="109" customFormat="1" ht="21" customHeight="1">
      <c r="A354" s="124" t="s">
        <v>715</v>
      </c>
      <c r="B354" s="136" t="s">
        <v>716</v>
      </c>
      <c r="C354" s="137">
        <v>2600</v>
      </c>
      <c r="D354" s="134"/>
      <c r="E354" s="134">
        <v>0</v>
      </c>
      <c r="F354" s="131">
        <v>2000</v>
      </c>
      <c r="G354" s="131">
        <f t="shared" si="52"/>
        <v>-600</v>
      </c>
      <c r="H354" s="135"/>
    </row>
    <row r="355" spans="1:8" s="109" customFormat="1" ht="21" customHeight="1">
      <c r="A355" s="124">
        <v>2130122</v>
      </c>
      <c r="B355" s="136" t="s">
        <v>717</v>
      </c>
      <c r="C355" s="137"/>
      <c r="D355" s="134">
        <v>3336</v>
      </c>
      <c r="E355" s="134">
        <v>0</v>
      </c>
      <c r="F355" s="134">
        <f t="shared" si="53"/>
        <v>3336</v>
      </c>
      <c r="G355" s="134">
        <f t="shared" si="52"/>
        <v>3336</v>
      </c>
      <c r="H355" s="135"/>
    </row>
    <row r="356" spans="1:8" s="109" customFormat="1" ht="21" customHeight="1">
      <c r="A356" s="124" t="s">
        <v>718</v>
      </c>
      <c r="B356" s="136" t="s">
        <v>719</v>
      </c>
      <c r="C356" s="137">
        <v>80</v>
      </c>
      <c r="D356" s="134">
        <v>434</v>
      </c>
      <c r="E356" s="134">
        <v>0</v>
      </c>
      <c r="F356" s="134">
        <f t="shared" si="53"/>
        <v>434</v>
      </c>
      <c r="G356" s="134">
        <f t="shared" si="52"/>
        <v>354</v>
      </c>
      <c r="H356" s="135"/>
    </row>
    <row r="357" spans="1:8" s="109" customFormat="1" ht="21" customHeight="1">
      <c r="A357" s="124" t="s">
        <v>720</v>
      </c>
      <c r="B357" s="136" t="s">
        <v>721</v>
      </c>
      <c r="C357" s="137">
        <v>280</v>
      </c>
      <c r="D357" s="134"/>
      <c r="E357" s="134">
        <v>0</v>
      </c>
      <c r="F357" s="134">
        <f t="shared" si="53"/>
        <v>0</v>
      </c>
      <c r="G357" s="134">
        <f t="shared" si="52"/>
        <v>-280</v>
      </c>
      <c r="H357" s="135"/>
    </row>
    <row r="358" spans="1:8" s="109" customFormat="1" ht="21" customHeight="1">
      <c r="A358" s="124" t="s">
        <v>722</v>
      </c>
      <c r="B358" s="136" t="s">
        <v>723</v>
      </c>
      <c r="C358" s="137">
        <v>80</v>
      </c>
      <c r="D358" s="134">
        <v>132</v>
      </c>
      <c r="E358" s="134">
        <v>110</v>
      </c>
      <c r="F358" s="134">
        <f t="shared" si="53"/>
        <v>242</v>
      </c>
      <c r="G358" s="134">
        <f t="shared" si="52"/>
        <v>162</v>
      </c>
      <c r="H358" s="135"/>
    </row>
    <row r="359" spans="1:8" s="109" customFormat="1" ht="21" customHeight="1">
      <c r="A359" s="124" t="s">
        <v>724</v>
      </c>
      <c r="B359" s="136" t="s">
        <v>725</v>
      </c>
      <c r="C359" s="137">
        <v>3835</v>
      </c>
      <c r="D359" s="134">
        <v>2690</v>
      </c>
      <c r="E359" s="134"/>
      <c r="F359" s="134">
        <f t="shared" si="53"/>
        <v>2690</v>
      </c>
      <c r="G359" s="134">
        <f t="shared" si="52"/>
        <v>-1145</v>
      </c>
      <c r="H359" s="135"/>
    </row>
    <row r="360" spans="1:8" s="109" customFormat="1" ht="21" customHeight="1">
      <c r="A360" s="124" t="s">
        <v>726</v>
      </c>
      <c r="B360" s="136" t="s">
        <v>727</v>
      </c>
      <c r="C360" s="137">
        <v>11</v>
      </c>
      <c r="D360" s="134">
        <v>101</v>
      </c>
      <c r="E360" s="134"/>
      <c r="F360" s="134">
        <f t="shared" si="53"/>
        <v>101</v>
      </c>
      <c r="G360" s="134">
        <f t="shared" si="52"/>
        <v>90</v>
      </c>
      <c r="H360" s="135"/>
    </row>
    <row r="361" spans="1:8" s="109" customFormat="1" ht="21" customHeight="1">
      <c r="A361" s="124" t="s">
        <v>728</v>
      </c>
      <c r="B361" s="132" t="s">
        <v>729</v>
      </c>
      <c r="C361" s="133">
        <v>5911</v>
      </c>
      <c r="D361" s="134">
        <v>1899</v>
      </c>
      <c r="E361" s="134">
        <f>SUM(E362:E372)</f>
        <v>745</v>
      </c>
      <c r="F361" s="134">
        <f>SUM(F362:F372)</f>
        <v>2644</v>
      </c>
      <c r="G361" s="134">
        <f t="shared" si="52"/>
        <v>-3267</v>
      </c>
      <c r="H361" s="135"/>
    </row>
    <row r="362" spans="1:8" s="109" customFormat="1" ht="21" customHeight="1">
      <c r="A362" s="124" t="s">
        <v>730</v>
      </c>
      <c r="B362" s="136" t="s">
        <v>731</v>
      </c>
      <c r="C362" s="137">
        <v>5022</v>
      </c>
      <c r="D362" s="134">
        <v>488</v>
      </c>
      <c r="E362" s="134">
        <v>30</v>
      </c>
      <c r="F362" s="134">
        <f aca="true" t="shared" si="54" ref="F362:F372">D362+E362</f>
        <v>518</v>
      </c>
      <c r="G362" s="134">
        <f t="shared" si="52"/>
        <v>-4504</v>
      </c>
      <c r="H362" s="135"/>
    </row>
    <row r="363" spans="1:8" s="109" customFormat="1" ht="21" customHeight="1">
      <c r="A363" s="124">
        <v>2130202</v>
      </c>
      <c r="B363" s="139" t="s">
        <v>558</v>
      </c>
      <c r="C363" s="137"/>
      <c r="D363" s="134">
        <v>4</v>
      </c>
      <c r="E363" s="134"/>
      <c r="F363" s="134">
        <f t="shared" si="54"/>
        <v>4</v>
      </c>
      <c r="G363" s="134">
        <f t="shared" si="52"/>
        <v>4</v>
      </c>
      <c r="H363" s="135"/>
    </row>
    <row r="364" spans="1:8" s="109" customFormat="1" ht="21" customHeight="1">
      <c r="A364" s="124" t="s">
        <v>732</v>
      </c>
      <c r="B364" s="139" t="s">
        <v>733</v>
      </c>
      <c r="C364" s="137">
        <v>108</v>
      </c>
      <c r="D364" s="134"/>
      <c r="E364" s="134">
        <v>1</v>
      </c>
      <c r="F364" s="134">
        <f t="shared" si="54"/>
        <v>1</v>
      </c>
      <c r="G364" s="134">
        <f t="shared" si="52"/>
        <v>-107</v>
      </c>
      <c r="H364" s="135"/>
    </row>
    <row r="365" spans="1:8" s="109" customFormat="1" ht="21" customHeight="1">
      <c r="A365" s="124" t="s">
        <v>734</v>
      </c>
      <c r="B365" s="139" t="s">
        <v>735</v>
      </c>
      <c r="C365" s="137">
        <v>375</v>
      </c>
      <c r="D365" s="134">
        <v>299</v>
      </c>
      <c r="E365" s="134">
        <v>17</v>
      </c>
      <c r="F365" s="134">
        <f t="shared" si="54"/>
        <v>316</v>
      </c>
      <c r="G365" s="134">
        <f t="shared" si="52"/>
        <v>-59</v>
      </c>
      <c r="H365" s="135"/>
    </row>
    <row r="366" spans="1:8" s="109" customFormat="1" ht="21" customHeight="1">
      <c r="A366" s="124" t="s">
        <v>736</v>
      </c>
      <c r="B366" s="139" t="s">
        <v>737</v>
      </c>
      <c r="C366" s="137">
        <v>347</v>
      </c>
      <c r="D366" s="134">
        <v>300</v>
      </c>
      <c r="E366" s="134">
        <v>616</v>
      </c>
      <c r="F366" s="134">
        <f t="shared" si="54"/>
        <v>916</v>
      </c>
      <c r="G366" s="134">
        <f t="shared" si="52"/>
        <v>569</v>
      </c>
      <c r="H366" s="135"/>
    </row>
    <row r="367" spans="1:8" s="109" customFormat="1" ht="21" customHeight="1">
      <c r="A367" s="124" t="s">
        <v>738</v>
      </c>
      <c r="B367" s="139" t="s">
        <v>739</v>
      </c>
      <c r="C367" s="137">
        <v>10</v>
      </c>
      <c r="D367" s="134">
        <v>101</v>
      </c>
      <c r="E367" s="134">
        <v>2</v>
      </c>
      <c r="F367" s="134">
        <f t="shared" si="54"/>
        <v>103</v>
      </c>
      <c r="G367" s="134">
        <f t="shared" si="52"/>
        <v>93</v>
      </c>
      <c r="H367" s="135"/>
    </row>
    <row r="368" spans="1:8" s="109" customFormat="1" ht="21" customHeight="1">
      <c r="A368" s="124" t="s">
        <v>740</v>
      </c>
      <c r="B368" s="139" t="s">
        <v>741</v>
      </c>
      <c r="C368" s="137">
        <v>20</v>
      </c>
      <c r="D368" s="134">
        <v>16</v>
      </c>
      <c r="E368" s="134">
        <v>4</v>
      </c>
      <c r="F368" s="134">
        <f t="shared" si="54"/>
        <v>20</v>
      </c>
      <c r="G368" s="134">
        <f t="shared" si="52"/>
        <v>0</v>
      </c>
      <c r="H368" s="135"/>
    </row>
    <row r="369" spans="1:8" s="109" customFormat="1" ht="21" customHeight="1">
      <c r="A369" s="124">
        <v>2130211</v>
      </c>
      <c r="B369" s="139" t="s">
        <v>742</v>
      </c>
      <c r="C369" s="137"/>
      <c r="D369" s="134">
        <v>10</v>
      </c>
      <c r="E369" s="134">
        <v>0</v>
      </c>
      <c r="F369" s="134">
        <f t="shared" si="54"/>
        <v>10</v>
      </c>
      <c r="G369" s="134">
        <f t="shared" si="52"/>
        <v>10</v>
      </c>
      <c r="H369" s="135"/>
    </row>
    <row r="370" spans="1:8" s="109" customFormat="1" ht="21" customHeight="1">
      <c r="A370" s="124" t="s">
        <v>743</v>
      </c>
      <c r="B370" s="139" t="s">
        <v>744</v>
      </c>
      <c r="C370" s="137">
        <v>20</v>
      </c>
      <c r="D370" s="134">
        <v>648</v>
      </c>
      <c r="E370" s="134">
        <v>68</v>
      </c>
      <c r="F370" s="134">
        <f t="shared" si="54"/>
        <v>716</v>
      </c>
      <c r="G370" s="134">
        <f t="shared" si="52"/>
        <v>696</v>
      </c>
      <c r="H370" s="135"/>
    </row>
    <row r="371" spans="1:8" s="109" customFormat="1" ht="21" customHeight="1">
      <c r="A371" s="124" t="s">
        <v>745</v>
      </c>
      <c r="B371" s="136" t="s">
        <v>746</v>
      </c>
      <c r="C371" s="137">
        <v>10</v>
      </c>
      <c r="D371" s="134">
        <v>2</v>
      </c>
      <c r="E371" s="134">
        <v>7</v>
      </c>
      <c r="F371" s="134">
        <f t="shared" si="54"/>
        <v>9</v>
      </c>
      <c r="G371" s="134">
        <f t="shared" si="52"/>
        <v>-1</v>
      </c>
      <c r="H371" s="135"/>
    </row>
    <row r="372" spans="1:8" s="109" customFormat="1" ht="21" customHeight="1">
      <c r="A372" s="124">
        <v>2130299</v>
      </c>
      <c r="B372" s="136" t="s">
        <v>747</v>
      </c>
      <c r="C372" s="137"/>
      <c r="D372" s="134">
        <v>31</v>
      </c>
      <c r="E372" s="134">
        <v>0</v>
      </c>
      <c r="F372" s="134">
        <f t="shared" si="54"/>
        <v>31</v>
      </c>
      <c r="G372" s="134">
        <f t="shared" si="52"/>
        <v>31</v>
      </c>
      <c r="H372" s="135"/>
    </row>
    <row r="373" spans="1:8" s="109" customFormat="1" ht="21" customHeight="1">
      <c r="A373" s="124" t="s">
        <v>748</v>
      </c>
      <c r="B373" s="132" t="s">
        <v>749</v>
      </c>
      <c r="C373" s="133">
        <v>7915</v>
      </c>
      <c r="D373" s="134">
        <v>2734</v>
      </c>
      <c r="E373" s="134">
        <f>SUM(E374:E386)</f>
        <v>3452</v>
      </c>
      <c r="F373" s="131">
        <f>SUM(F374:F386)</f>
        <v>7186</v>
      </c>
      <c r="G373" s="131">
        <f t="shared" si="52"/>
        <v>-729</v>
      </c>
      <c r="H373" s="134"/>
    </row>
    <row r="374" spans="1:8" s="109" customFormat="1" ht="21" customHeight="1">
      <c r="A374" s="124" t="s">
        <v>750</v>
      </c>
      <c r="B374" s="136" t="s">
        <v>751</v>
      </c>
      <c r="C374" s="137">
        <v>242</v>
      </c>
      <c r="D374" s="134">
        <v>78</v>
      </c>
      <c r="E374" s="134"/>
      <c r="F374" s="134">
        <f aca="true" t="shared" si="55" ref="F374:F386">D374+E374</f>
        <v>78</v>
      </c>
      <c r="G374" s="134">
        <f t="shared" si="52"/>
        <v>-164</v>
      </c>
      <c r="H374" s="135"/>
    </row>
    <row r="375" spans="1:8" s="109" customFormat="1" ht="21" customHeight="1">
      <c r="A375" s="124">
        <v>2130302</v>
      </c>
      <c r="B375" s="136" t="s">
        <v>449</v>
      </c>
      <c r="C375" s="137"/>
      <c r="D375" s="134">
        <v>208</v>
      </c>
      <c r="E375" s="134">
        <v>247</v>
      </c>
      <c r="F375" s="134">
        <f t="shared" si="55"/>
        <v>455</v>
      </c>
      <c r="G375" s="134">
        <f t="shared" si="52"/>
        <v>455</v>
      </c>
      <c r="H375" s="135"/>
    </row>
    <row r="376" spans="1:8" s="109" customFormat="1" ht="21" customHeight="1">
      <c r="A376" s="124" t="s">
        <v>752</v>
      </c>
      <c r="B376" s="136" t="s">
        <v>753</v>
      </c>
      <c r="C376" s="137">
        <v>68</v>
      </c>
      <c r="D376" s="134"/>
      <c r="E376" s="134">
        <v>0</v>
      </c>
      <c r="F376" s="134">
        <f t="shared" si="55"/>
        <v>0</v>
      </c>
      <c r="G376" s="134">
        <f t="shared" si="52"/>
        <v>-68</v>
      </c>
      <c r="H376" s="135"/>
    </row>
    <row r="377" spans="1:8" s="109" customFormat="1" ht="21" customHeight="1">
      <c r="A377" s="124" t="s">
        <v>754</v>
      </c>
      <c r="B377" s="136" t="s">
        <v>755</v>
      </c>
      <c r="C377" s="137">
        <v>910</v>
      </c>
      <c r="D377" s="134">
        <v>664</v>
      </c>
      <c r="E377" s="134"/>
      <c r="F377" s="134">
        <f t="shared" si="55"/>
        <v>664</v>
      </c>
      <c r="G377" s="134">
        <f t="shared" si="52"/>
        <v>-246</v>
      </c>
      <c r="H377" s="135"/>
    </row>
    <row r="378" spans="1:8" s="109" customFormat="1" ht="21" customHeight="1">
      <c r="A378" s="124" t="s">
        <v>756</v>
      </c>
      <c r="B378" s="136" t="s">
        <v>757</v>
      </c>
      <c r="C378" s="137">
        <v>4320</v>
      </c>
      <c r="D378" s="134"/>
      <c r="E378" s="134">
        <v>3000</v>
      </c>
      <c r="F378" s="131">
        <f>D378+E378+1000</f>
        <v>4000</v>
      </c>
      <c r="G378" s="131">
        <f t="shared" si="52"/>
        <v>-320</v>
      </c>
      <c r="H378" s="135"/>
    </row>
    <row r="379" spans="1:8" s="109" customFormat="1" ht="21" customHeight="1">
      <c r="A379" s="124">
        <v>2130306</v>
      </c>
      <c r="B379" s="136" t="s">
        <v>758</v>
      </c>
      <c r="C379" s="137"/>
      <c r="D379" s="134">
        <v>124</v>
      </c>
      <c r="E379" s="134">
        <v>153</v>
      </c>
      <c r="F379" s="134">
        <f t="shared" si="55"/>
        <v>277</v>
      </c>
      <c r="G379" s="134">
        <f t="shared" si="52"/>
        <v>277</v>
      </c>
      <c r="H379" s="135"/>
    </row>
    <row r="380" spans="1:8" s="109" customFormat="1" ht="21" customHeight="1">
      <c r="A380" s="124" t="s">
        <v>759</v>
      </c>
      <c r="B380" s="136" t="s">
        <v>760</v>
      </c>
      <c r="C380" s="137">
        <v>151</v>
      </c>
      <c r="D380" s="134">
        <v>83</v>
      </c>
      <c r="E380" s="134">
        <v>16</v>
      </c>
      <c r="F380" s="134">
        <f t="shared" si="55"/>
        <v>99</v>
      </c>
      <c r="G380" s="134">
        <f t="shared" si="52"/>
        <v>-52</v>
      </c>
      <c r="H380" s="135"/>
    </row>
    <row r="381" spans="1:8" s="109" customFormat="1" ht="21" customHeight="1">
      <c r="A381" s="124" t="s">
        <v>761</v>
      </c>
      <c r="B381" s="136" t="s">
        <v>762</v>
      </c>
      <c r="C381" s="137">
        <v>27</v>
      </c>
      <c r="D381" s="134"/>
      <c r="E381" s="134">
        <v>0</v>
      </c>
      <c r="F381" s="134">
        <f t="shared" si="55"/>
        <v>0</v>
      </c>
      <c r="G381" s="134">
        <f t="shared" si="52"/>
        <v>-27</v>
      </c>
      <c r="H381" s="135"/>
    </row>
    <row r="382" spans="1:8" s="109" customFormat="1" ht="21" customHeight="1">
      <c r="A382" s="124">
        <v>2130314</v>
      </c>
      <c r="B382" s="136" t="s">
        <v>763</v>
      </c>
      <c r="C382" s="137"/>
      <c r="D382" s="134">
        <v>318</v>
      </c>
      <c r="E382" s="134">
        <v>0</v>
      </c>
      <c r="F382" s="134">
        <f t="shared" si="55"/>
        <v>318</v>
      </c>
      <c r="G382" s="134">
        <f t="shared" si="52"/>
        <v>318</v>
      </c>
      <c r="H382" s="135"/>
    </row>
    <row r="383" spans="1:8" s="109" customFormat="1" ht="21" customHeight="1">
      <c r="A383" s="124" t="s">
        <v>764</v>
      </c>
      <c r="B383" s="136" t="s">
        <v>765</v>
      </c>
      <c r="C383" s="137">
        <v>30</v>
      </c>
      <c r="D383" s="134"/>
      <c r="E383" s="134">
        <v>0</v>
      </c>
      <c r="F383" s="134">
        <f t="shared" si="55"/>
        <v>0</v>
      </c>
      <c r="G383" s="134">
        <f t="shared" si="52"/>
        <v>-30</v>
      </c>
      <c r="H383" s="135"/>
    </row>
    <row r="384" spans="1:8" s="109" customFormat="1" ht="21" customHeight="1">
      <c r="A384" s="124" t="s">
        <v>766</v>
      </c>
      <c r="B384" s="136" t="s">
        <v>767</v>
      </c>
      <c r="C384" s="137">
        <v>2100</v>
      </c>
      <c r="D384" s="134">
        <v>1047</v>
      </c>
      <c r="E384" s="134">
        <v>0</v>
      </c>
      <c r="F384" s="134">
        <f t="shared" si="55"/>
        <v>1047</v>
      </c>
      <c r="G384" s="134">
        <f t="shared" si="52"/>
        <v>-1053</v>
      </c>
      <c r="H384" s="135"/>
    </row>
    <row r="385" spans="1:8" s="109" customFormat="1" ht="21" customHeight="1">
      <c r="A385" s="124" t="s">
        <v>768</v>
      </c>
      <c r="B385" s="136" t="s">
        <v>769</v>
      </c>
      <c r="C385" s="137">
        <v>20</v>
      </c>
      <c r="D385" s="134">
        <v>11</v>
      </c>
      <c r="E385" s="134"/>
      <c r="F385" s="134">
        <f t="shared" si="55"/>
        <v>11</v>
      </c>
      <c r="G385" s="134">
        <f t="shared" si="52"/>
        <v>-9</v>
      </c>
      <c r="H385" s="135"/>
    </row>
    <row r="386" spans="1:8" s="109" customFormat="1" ht="21" customHeight="1">
      <c r="A386" s="124" t="s">
        <v>770</v>
      </c>
      <c r="B386" s="136" t="s">
        <v>771</v>
      </c>
      <c r="C386" s="137">
        <v>47</v>
      </c>
      <c r="D386" s="134">
        <v>201</v>
      </c>
      <c r="E386" s="134">
        <v>36</v>
      </c>
      <c r="F386" s="134">
        <f t="shared" si="55"/>
        <v>237</v>
      </c>
      <c r="G386" s="134">
        <f t="shared" si="52"/>
        <v>190</v>
      </c>
      <c r="H386" s="135"/>
    </row>
    <row r="387" spans="1:8" s="109" customFormat="1" ht="21" customHeight="1">
      <c r="A387" s="124" t="s">
        <v>772</v>
      </c>
      <c r="B387" s="132" t="s">
        <v>773</v>
      </c>
      <c r="C387" s="133">
        <v>677</v>
      </c>
      <c r="D387" s="134">
        <v>3432</v>
      </c>
      <c r="E387" s="134">
        <f>E388+E389+E390+E391</f>
        <v>135</v>
      </c>
      <c r="F387" s="131">
        <f>F388+F389+F390+F391</f>
        <v>6767</v>
      </c>
      <c r="G387" s="131">
        <f t="shared" si="52"/>
        <v>6090</v>
      </c>
      <c r="H387" s="135"/>
    </row>
    <row r="388" spans="1:8" s="109" customFormat="1" ht="21" customHeight="1">
      <c r="A388" s="124" t="s">
        <v>774</v>
      </c>
      <c r="B388" s="136" t="s">
        <v>775</v>
      </c>
      <c r="C388" s="137">
        <v>115</v>
      </c>
      <c r="D388" s="134">
        <v>102</v>
      </c>
      <c r="E388" s="134">
        <v>32</v>
      </c>
      <c r="F388" s="134">
        <f aca="true" t="shared" si="56" ref="F388:F391">D388+E388</f>
        <v>134</v>
      </c>
      <c r="G388" s="134">
        <f t="shared" si="52"/>
        <v>19</v>
      </c>
      <c r="H388" s="135"/>
    </row>
    <row r="389" spans="1:8" s="109" customFormat="1" ht="21" customHeight="1">
      <c r="A389" s="124" t="s">
        <v>776</v>
      </c>
      <c r="B389" s="136" t="s">
        <v>777</v>
      </c>
      <c r="C389" s="137">
        <v>150</v>
      </c>
      <c r="D389" s="134">
        <v>48</v>
      </c>
      <c r="E389" s="134">
        <v>103</v>
      </c>
      <c r="F389" s="134">
        <f t="shared" si="56"/>
        <v>151</v>
      </c>
      <c r="G389" s="134">
        <f aca="true" t="shared" si="57" ref="G389:G452">F389-C389</f>
        <v>1</v>
      </c>
      <c r="H389" s="135"/>
    </row>
    <row r="390" spans="1:8" s="109" customFormat="1" ht="21" customHeight="1">
      <c r="A390" s="124" t="s">
        <v>778</v>
      </c>
      <c r="B390" s="136" t="s">
        <v>779</v>
      </c>
      <c r="C390" s="137">
        <v>412</v>
      </c>
      <c r="D390" s="134">
        <v>155</v>
      </c>
      <c r="E390" s="134">
        <v>0</v>
      </c>
      <c r="F390" s="134">
        <f t="shared" si="56"/>
        <v>155</v>
      </c>
      <c r="G390" s="134">
        <f t="shared" si="57"/>
        <v>-257</v>
      </c>
      <c r="H390" s="135"/>
    </row>
    <row r="391" spans="1:8" s="109" customFormat="1" ht="21" customHeight="1">
      <c r="A391" s="124">
        <v>2130599</v>
      </c>
      <c r="B391" s="136" t="s">
        <v>780</v>
      </c>
      <c r="C391" s="137"/>
      <c r="D391" s="134">
        <v>3127</v>
      </c>
      <c r="E391" s="134"/>
      <c r="F391" s="131">
        <v>6327</v>
      </c>
      <c r="G391" s="131">
        <f t="shared" si="57"/>
        <v>6327</v>
      </c>
      <c r="H391" s="135"/>
    </row>
    <row r="392" spans="1:8" s="109" customFormat="1" ht="21" customHeight="1">
      <c r="A392" s="124" t="s">
        <v>781</v>
      </c>
      <c r="B392" s="132" t="s">
        <v>782</v>
      </c>
      <c r="C392" s="133">
        <v>4156</v>
      </c>
      <c r="D392" s="134">
        <v>691</v>
      </c>
      <c r="E392" s="134">
        <f>E393+E394</f>
        <v>0</v>
      </c>
      <c r="F392" s="134">
        <f>F393+F394</f>
        <v>691</v>
      </c>
      <c r="G392" s="134">
        <f t="shared" si="57"/>
        <v>-3465</v>
      </c>
      <c r="H392" s="135"/>
    </row>
    <row r="393" spans="1:8" s="109" customFormat="1" ht="21" customHeight="1">
      <c r="A393" s="124" t="s">
        <v>783</v>
      </c>
      <c r="B393" s="136" t="s">
        <v>784</v>
      </c>
      <c r="C393" s="137">
        <v>1640</v>
      </c>
      <c r="D393" s="134">
        <v>259</v>
      </c>
      <c r="E393" s="134">
        <v>0</v>
      </c>
      <c r="F393" s="134">
        <f aca="true" t="shared" si="58" ref="F393:F397">D393+E393</f>
        <v>259</v>
      </c>
      <c r="G393" s="134">
        <f t="shared" si="57"/>
        <v>-1381</v>
      </c>
      <c r="H393" s="135"/>
    </row>
    <row r="394" spans="1:8" s="109" customFormat="1" ht="21" customHeight="1">
      <c r="A394" s="124" t="s">
        <v>785</v>
      </c>
      <c r="B394" s="136" t="s">
        <v>786</v>
      </c>
      <c r="C394" s="137">
        <v>2516</v>
      </c>
      <c r="D394" s="134">
        <v>432</v>
      </c>
      <c r="E394" s="134">
        <v>0</v>
      </c>
      <c r="F394" s="134">
        <f t="shared" si="58"/>
        <v>432</v>
      </c>
      <c r="G394" s="134">
        <f t="shared" si="57"/>
        <v>-2084</v>
      </c>
      <c r="H394" s="135"/>
    </row>
    <row r="395" spans="1:8" s="109" customFormat="1" ht="21" customHeight="1">
      <c r="A395" s="124">
        <v>21308</v>
      </c>
      <c r="B395" s="132" t="s">
        <v>787</v>
      </c>
      <c r="C395" s="133"/>
      <c r="D395" s="134">
        <v>617</v>
      </c>
      <c r="E395" s="134">
        <f>E396+E397</f>
        <v>53</v>
      </c>
      <c r="F395" s="134">
        <f>F396+F397</f>
        <v>670</v>
      </c>
      <c r="G395" s="134">
        <f t="shared" si="57"/>
        <v>670</v>
      </c>
      <c r="H395" s="135"/>
    </row>
    <row r="396" spans="1:8" s="109" customFormat="1" ht="21" customHeight="1">
      <c r="A396" s="124">
        <v>2130803</v>
      </c>
      <c r="B396" s="136" t="s">
        <v>788</v>
      </c>
      <c r="C396" s="137"/>
      <c r="D396" s="134">
        <v>482</v>
      </c>
      <c r="E396" s="134">
        <v>53</v>
      </c>
      <c r="F396" s="134">
        <f t="shared" si="58"/>
        <v>535</v>
      </c>
      <c r="G396" s="134">
        <f t="shared" si="57"/>
        <v>535</v>
      </c>
      <c r="H396" s="135"/>
    </row>
    <row r="397" spans="1:8" s="109" customFormat="1" ht="21" customHeight="1">
      <c r="A397" s="124">
        <v>2130804</v>
      </c>
      <c r="B397" s="136" t="s">
        <v>789</v>
      </c>
      <c r="C397" s="137"/>
      <c r="D397" s="134">
        <v>135</v>
      </c>
      <c r="E397" s="134">
        <v>0</v>
      </c>
      <c r="F397" s="134">
        <f t="shared" si="58"/>
        <v>135</v>
      </c>
      <c r="G397" s="134">
        <f t="shared" si="57"/>
        <v>135</v>
      </c>
      <c r="H397" s="135"/>
    </row>
    <row r="398" spans="1:8" s="109" customFormat="1" ht="21" customHeight="1">
      <c r="A398" s="124" t="s">
        <v>790</v>
      </c>
      <c r="B398" s="132" t="s">
        <v>791</v>
      </c>
      <c r="C398" s="133">
        <v>13</v>
      </c>
      <c r="D398" s="134">
        <v>14</v>
      </c>
      <c r="E398" s="134">
        <f>E399</f>
        <v>13</v>
      </c>
      <c r="F398" s="134">
        <f>F399</f>
        <v>27</v>
      </c>
      <c r="G398" s="134">
        <f t="shared" si="57"/>
        <v>14</v>
      </c>
      <c r="H398" s="135"/>
    </row>
    <row r="399" spans="1:8" s="109" customFormat="1" ht="21" customHeight="1">
      <c r="A399" s="124" t="s">
        <v>792</v>
      </c>
      <c r="B399" s="136" t="s">
        <v>793</v>
      </c>
      <c r="C399" s="137">
        <v>13</v>
      </c>
      <c r="D399" s="134">
        <v>14</v>
      </c>
      <c r="E399" s="134">
        <v>13</v>
      </c>
      <c r="F399" s="134">
        <f aca="true" t="shared" si="59" ref="F399:F406">D399+E399</f>
        <v>27</v>
      </c>
      <c r="G399" s="134">
        <f t="shared" si="57"/>
        <v>14</v>
      </c>
      <c r="H399" s="135"/>
    </row>
    <row r="400" spans="1:11" s="109" customFormat="1" ht="21" customHeight="1">
      <c r="A400" s="129" t="s">
        <v>794</v>
      </c>
      <c r="B400" s="130" t="s">
        <v>795</v>
      </c>
      <c r="C400" s="140">
        <v>7664</v>
      </c>
      <c r="D400" s="134">
        <f>D401</f>
        <v>8813</v>
      </c>
      <c r="E400" s="134">
        <f>E401</f>
        <v>2300</v>
      </c>
      <c r="F400" s="131">
        <f>F401</f>
        <v>9956</v>
      </c>
      <c r="G400" s="131">
        <f t="shared" si="57"/>
        <v>2292</v>
      </c>
      <c r="H400" s="141"/>
      <c r="I400" s="109">
        <v>9</v>
      </c>
      <c r="K400" s="109">
        <v>9956</v>
      </c>
    </row>
    <row r="401" spans="1:8" s="109" customFormat="1" ht="21" customHeight="1">
      <c r="A401" s="124" t="s">
        <v>796</v>
      </c>
      <c r="B401" s="132" t="s">
        <v>797</v>
      </c>
      <c r="C401" s="133">
        <v>7664</v>
      </c>
      <c r="D401" s="134">
        <v>8813</v>
      </c>
      <c r="E401" s="134">
        <f>E402+E403+E404+E405+E406</f>
        <v>2300</v>
      </c>
      <c r="F401" s="131">
        <f>F402+F403+F404+F405+F406</f>
        <v>9956</v>
      </c>
      <c r="G401" s="131">
        <f t="shared" si="57"/>
        <v>2292</v>
      </c>
      <c r="H401" s="135"/>
    </row>
    <row r="402" spans="1:8" s="109" customFormat="1" ht="21" customHeight="1">
      <c r="A402" s="124" t="s">
        <v>798</v>
      </c>
      <c r="B402" s="136" t="s">
        <v>799</v>
      </c>
      <c r="C402" s="137">
        <v>161</v>
      </c>
      <c r="D402" s="134">
        <v>174</v>
      </c>
      <c r="E402" s="134">
        <v>0</v>
      </c>
      <c r="F402" s="134">
        <f t="shared" si="59"/>
        <v>174</v>
      </c>
      <c r="G402" s="134">
        <f t="shared" si="57"/>
        <v>13</v>
      </c>
      <c r="H402" s="135"/>
    </row>
    <row r="403" spans="1:8" s="109" customFormat="1" ht="21" customHeight="1">
      <c r="A403" s="124" t="s">
        <v>800</v>
      </c>
      <c r="B403" s="136" t="s">
        <v>801</v>
      </c>
      <c r="C403" s="137">
        <v>1634</v>
      </c>
      <c r="D403" s="134">
        <v>650</v>
      </c>
      <c r="E403" s="134">
        <v>0</v>
      </c>
      <c r="F403" s="134">
        <f t="shared" si="59"/>
        <v>650</v>
      </c>
      <c r="G403" s="134">
        <f t="shared" si="57"/>
        <v>-984</v>
      </c>
      <c r="H403" s="135"/>
    </row>
    <row r="404" spans="1:8" s="109" customFormat="1" ht="21" customHeight="1">
      <c r="A404" s="124" t="s">
        <v>802</v>
      </c>
      <c r="B404" s="136" t="s">
        <v>803</v>
      </c>
      <c r="C404" s="137">
        <v>2174</v>
      </c>
      <c r="D404" s="134">
        <v>4530</v>
      </c>
      <c r="E404" s="134">
        <v>0</v>
      </c>
      <c r="F404" s="134">
        <f t="shared" si="59"/>
        <v>4530</v>
      </c>
      <c r="G404" s="134">
        <f t="shared" si="57"/>
        <v>2356</v>
      </c>
      <c r="H404" s="135"/>
    </row>
    <row r="405" spans="1:8" s="109" customFormat="1" ht="21" customHeight="1">
      <c r="A405" s="124" t="s">
        <v>804</v>
      </c>
      <c r="B405" s="136" t="s">
        <v>805</v>
      </c>
      <c r="C405" s="137">
        <v>3696</v>
      </c>
      <c r="D405" s="134">
        <v>217</v>
      </c>
      <c r="E405" s="134">
        <v>2300</v>
      </c>
      <c r="F405" s="134">
        <f t="shared" si="59"/>
        <v>2517</v>
      </c>
      <c r="G405" s="134">
        <f t="shared" si="57"/>
        <v>-1179</v>
      </c>
      <c r="H405" s="135"/>
    </row>
    <row r="406" spans="1:8" s="109" customFormat="1" ht="21" customHeight="1">
      <c r="A406" s="124">
        <v>2140199</v>
      </c>
      <c r="B406" s="136" t="s">
        <v>806</v>
      </c>
      <c r="C406" s="137"/>
      <c r="D406" s="134">
        <v>3242</v>
      </c>
      <c r="E406" s="134">
        <v>0</v>
      </c>
      <c r="F406" s="131">
        <v>2085</v>
      </c>
      <c r="G406" s="131">
        <f t="shared" si="57"/>
        <v>2085</v>
      </c>
      <c r="H406" s="135"/>
    </row>
    <row r="407" spans="1:11" s="109" customFormat="1" ht="19.5" customHeight="1">
      <c r="A407" s="129" t="s">
        <v>807</v>
      </c>
      <c r="B407" s="130" t="s">
        <v>808</v>
      </c>
      <c r="C407" s="140">
        <v>776</v>
      </c>
      <c r="D407" s="134">
        <f>D408+D411+D413+D419</f>
        <v>2862</v>
      </c>
      <c r="E407" s="134">
        <f>E408+E411+E413+E419</f>
        <v>6</v>
      </c>
      <c r="F407" s="131">
        <f>F408+F411+F413+F419+F422</f>
        <v>2892</v>
      </c>
      <c r="G407" s="131">
        <f t="shared" si="57"/>
        <v>2116</v>
      </c>
      <c r="H407" s="141"/>
      <c r="I407" s="109">
        <v>351</v>
      </c>
      <c r="K407" s="109">
        <v>2892</v>
      </c>
    </row>
    <row r="408" spans="1:8" s="109" customFormat="1" ht="21" customHeight="1">
      <c r="A408" s="124" t="s">
        <v>809</v>
      </c>
      <c r="B408" s="132" t="s">
        <v>810</v>
      </c>
      <c r="C408" s="133"/>
      <c r="D408" s="134">
        <v>8</v>
      </c>
      <c r="E408" s="134">
        <f>E409+E410</f>
        <v>6</v>
      </c>
      <c r="F408" s="134">
        <f aca="true" t="shared" si="60" ref="F408:F412">D408+E408</f>
        <v>14</v>
      </c>
      <c r="G408" s="134">
        <f t="shared" si="57"/>
        <v>14</v>
      </c>
      <c r="H408" s="135"/>
    </row>
    <row r="409" spans="1:8" s="109" customFormat="1" ht="21" customHeight="1">
      <c r="A409" s="124">
        <v>2150101</v>
      </c>
      <c r="B409" s="136" t="s">
        <v>331</v>
      </c>
      <c r="C409" s="137"/>
      <c r="D409" s="134">
        <v>8</v>
      </c>
      <c r="E409" s="134">
        <v>0</v>
      </c>
      <c r="F409" s="134">
        <f t="shared" si="60"/>
        <v>8</v>
      </c>
      <c r="G409" s="134">
        <f t="shared" si="57"/>
        <v>8</v>
      </c>
      <c r="H409" s="135"/>
    </row>
    <row r="410" spans="1:8" s="109" customFormat="1" ht="21" customHeight="1">
      <c r="A410" s="124">
        <v>2150102</v>
      </c>
      <c r="B410" s="136" t="s">
        <v>811</v>
      </c>
      <c r="C410" s="137"/>
      <c r="D410" s="134"/>
      <c r="E410" s="134">
        <v>6</v>
      </c>
      <c r="F410" s="134">
        <f t="shared" si="60"/>
        <v>6</v>
      </c>
      <c r="G410" s="134">
        <f t="shared" si="57"/>
        <v>6</v>
      </c>
      <c r="H410" s="135"/>
    </row>
    <row r="411" spans="1:8" s="109" customFormat="1" ht="21" customHeight="1">
      <c r="A411" s="124">
        <v>21502</v>
      </c>
      <c r="B411" s="132" t="s">
        <v>812</v>
      </c>
      <c r="C411" s="133"/>
      <c r="D411" s="134">
        <v>1510</v>
      </c>
      <c r="E411" s="134">
        <f>E412</f>
        <v>0</v>
      </c>
      <c r="F411" s="134">
        <f t="shared" si="60"/>
        <v>1510</v>
      </c>
      <c r="G411" s="134">
        <f t="shared" si="57"/>
        <v>1510</v>
      </c>
      <c r="H411" s="135"/>
    </row>
    <row r="412" spans="1:8" s="109" customFormat="1" ht="21" customHeight="1">
      <c r="A412" s="124">
        <v>2150299</v>
      </c>
      <c r="B412" s="136" t="s">
        <v>813</v>
      </c>
      <c r="C412" s="137"/>
      <c r="D412" s="134">
        <v>1510</v>
      </c>
      <c r="E412" s="134">
        <v>0</v>
      </c>
      <c r="F412" s="134">
        <f t="shared" si="60"/>
        <v>1510</v>
      </c>
      <c r="G412" s="134">
        <f t="shared" si="57"/>
        <v>1510</v>
      </c>
      <c r="H412" s="135"/>
    </row>
    <row r="413" spans="1:8" s="109" customFormat="1" ht="21" customHeight="1">
      <c r="A413" s="124" t="s">
        <v>814</v>
      </c>
      <c r="B413" s="132" t="s">
        <v>815</v>
      </c>
      <c r="C413" s="133">
        <v>756</v>
      </c>
      <c r="D413" s="134">
        <v>235</v>
      </c>
      <c r="E413" s="134">
        <f>E414+E415+E416</f>
        <v>0</v>
      </c>
      <c r="F413" s="131">
        <f>F414+F415+F416</f>
        <v>239</v>
      </c>
      <c r="G413" s="131">
        <f t="shared" si="57"/>
        <v>-517</v>
      </c>
      <c r="H413" s="135"/>
    </row>
    <row r="414" spans="1:8" s="109" customFormat="1" ht="21" customHeight="1">
      <c r="A414" s="124" t="s">
        <v>816</v>
      </c>
      <c r="B414" s="136" t="s">
        <v>817</v>
      </c>
      <c r="C414" s="137">
        <v>266</v>
      </c>
      <c r="D414" s="134">
        <v>219</v>
      </c>
      <c r="E414" s="134">
        <v>0</v>
      </c>
      <c r="F414" s="134">
        <f aca="true" t="shared" si="61" ref="F414:F418">D414+E414</f>
        <v>219</v>
      </c>
      <c r="G414" s="134">
        <f t="shared" si="57"/>
        <v>-47</v>
      </c>
      <c r="H414" s="135"/>
    </row>
    <row r="415" spans="1:8" s="109" customFormat="1" ht="34.5" customHeight="1">
      <c r="A415" s="124" t="s">
        <v>818</v>
      </c>
      <c r="B415" s="136" t="s">
        <v>819</v>
      </c>
      <c r="C415" s="137">
        <v>40</v>
      </c>
      <c r="D415" s="134">
        <v>16</v>
      </c>
      <c r="E415" s="134">
        <v>0</v>
      </c>
      <c r="F415" s="131">
        <v>20</v>
      </c>
      <c r="G415" s="131">
        <f t="shared" si="57"/>
        <v>-20</v>
      </c>
      <c r="H415" s="135"/>
    </row>
    <row r="416" spans="1:8" s="109" customFormat="1" ht="21" customHeight="1">
      <c r="A416" s="124" t="s">
        <v>820</v>
      </c>
      <c r="B416" s="136" t="s">
        <v>821</v>
      </c>
      <c r="C416" s="137">
        <v>450</v>
      </c>
      <c r="D416" s="134"/>
      <c r="E416" s="134">
        <v>0</v>
      </c>
      <c r="F416" s="134">
        <f t="shared" si="61"/>
        <v>0</v>
      </c>
      <c r="G416" s="134">
        <f t="shared" si="57"/>
        <v>-450</v>
      </c>
      <c r="H416" s="135"/>
    </row>
    <row r="417" spans="1:8" s="109" customFormat="1" ht="21" customHeight="1">
      <c r="A417" s="124" t="s">
        <v>822</v>
      </c>
      <c r="B417" s="132" t="s">
        <v>823</v>
      </c>
      <c r="C417" s="133">
        <v>20</v>
      </c>
      <c r="D417" s="134"/>
      <c r="E417" s="134">
        <f>E418</f>
        <v>0</v>
      </c>
      <c r="F417" s="134">
        <f t="shared" si="61"/>
        <v>0</v>
      </c>
      <c r="G417" s="134">
        <f t="shared" si="57"/>
        <v>-20</v>
      </c>
      <c r="H417" s="135"/>
    </row>
    <row r="418" spans="1:8" s="109" customFormat="1" ht="21" customHeight="1">
      <c r="A418" s="124" t="s">
        <v>824</v>
      </c>
      <c r="B418" s="136" t="s">
        <v>825</v>
      </c>
      <c r="C418" s="137">
        <v>20</v>
      </c>
      <c r="D418" s="134"/>
      <c r="E418" s="134">
        <v>0</v>
      </c>
      <c r="F418" s="134">
        <f t="shared" si="61"/>
        <v>0</v>
      </c>
      <c r="G418" s="134">
        <f t="shared" si="57"/>
        <v>-20</v>
      </c>
      <c r="H418" s="135"/>
    </row>
    <row r="419" spans="1:8" s="109" customFormat="1" ht="21" customHeight="1">
      <c r="A419" s="124">
        <v>21508</v>
      </c>
      <c r="B419" s="132" t="s">
        <v>826</v>
      </c>
      <c r="C419" s="133"/>
      <c r="D419" s="134">
        <v>1109</v>
      </c>
      <c r="E419" s="134">
        <f>E420+E421</f>
        <v>0</v>
      </c>
      <c r="F419" s="134">
        <f>F420+F421</f>
        <v>1109</v>
      </c>
      <c r="G419" s="134">
        <f t="shared" si="57"/>
        <v>1109</v>
      </c>
      <c r="H419" s="135"/>
    </row>
    <row r="420" spans="1:8" s="109" customFormat="1" ht="21" customHeight="1">
      <c r="A420" s="124">
        <v>2150805</v>
      </c>
      <c r="B420" s="136" t="s">
        <v>827</v>
      </c>
      <c r="C420" s="137"/>
      <c r="D420" s="134">
        <v>983</v>
      </c>
      <c r="E420" s="134">
        <v>0</v>
      </c>
      <c r="F420" s="134">
        <f aca="true" t="shared" si="62" ref="F420:F423">D420+E420</f>
        <v>983</v>
      </c>
      <c r="G420" s="134">
        <f t="shared" si="57"/>
        <v>983</v>
      </c>
      <c r="H420" s="135"/>
    </row>
    <row r="421" spans="1:8" s="109" customFormat="1" ht="21" customHeight="1">
      <c r="A421" s="124">
        <v>2150899</v>
      </c>
      <c r="B421" s="136" t="s">
        <v>828</v>
      </c>
      <c r="C421" s="137"/>
      <c r="D421" s="134">
        <v>126</v>
      </c>
      <c r="E421" s="134">
        <v>0</v>
      </c>
      <c r="F421" s="134">
        <f t="shared" si="62"/>
        <v>126</v>
      </c>
      <c r="G421" s="134">
        <f t="shared" si="57"/>
        <v>126</v>
      </c>
      <c r="H421" s="135"/>
    </row>
    <row r="422" spans="1:8" s="109" customFormat="1" ht="21" customHeight="1">
      <c r="A422" s="124" t="s">
        <v>829</v>
      </c>
      <c r="B422" s="132" t="s">
        <v>830</v>
      </c>
      <c r="C422" s="133">
        <f>C423</f>
        <v>0</v>
      </c>
      <c r="D422" s="133">
        <f>D423</f>
        <v>20</v>
      </c>
      <c r="E422" s="133">
        <f>E423</f>
        <v>0</v>
      </c>
      <c r="F422" s="134">
        <f t="shared" si="62"/>
        <v>20</v>
      </c>
      <c r="G422" s="134">
        <f t="shared" si="57"/>
        <v>20</v>
      </c>
      <c r="H422" s="135"/>
    </row>
    <row r="423" spans="1:8" s="109" customFormat="1" ht="21" customHeight="1">
      <c r="A423" s="124" t="s">
        <v>831</v>
      </c>
      <c r="B423" s="136" t="s">
        <v>830</v>
      </c>
      <c r="C423" s="137"/>
      <c r="D423" s="134">
        <v>20</v>
      </c>
      <c r="E423" s="134">
        <v>0</v>
      </c>
      <c r="F423" s="134">
        <f t="shared" si="62"/>
        <v>20</v>
      </c>
      <c r="G423" s="134">
        <f t="shared" si="57"/>
        <v>20</v>
      </c>
      <c r="H423" s="135"/>
    </row>
    <row r="424" spans="1:11" s="109" customFormat="1" ht="21" customHeight="1">
      <c r="A424" s="129" t="s">
        <v>832</v>
      </c>
      <c r="B424" s="130" t="s">
        <v>833</v>
      </c>
      <c r="C424" s="140">
        <v>588</v>
      </c>
      <c r="D424" s="134">
        <f>D425+D429+D431</f>
        <v>1381</v>
      </c>
      <c r="E424" s="134">
        <f>E425+E429+E431</f>
        <v>203</v>
      </c>
      <c r="F424" s="131">
        <f>F425+F429+F431</f>
        <v>1584</v>
      </c>
      <c r="G424" s="131">
        <f t="shared" si="57"/>
        <v>996</v>
      </c>
      <c r="H424" s="131">
        <f>H425+H429+H431</f>
        <v>0</v>
      </c>
      <c r="K424" s="109">
        <v>1420</v>
      </c>
    </row>
    <row r="425" spans="1:8" s="109" customFormat="1" ht="21" customHeight="1">
      <c r="A425" s="124" t="s">
        <v>834</v>
      </c>
      <c r="B425" s="132" t="s">
        <v>835</v>
      </c>
      <c r="C425" s="133">
        <v>540</v>
      </c>
      <c r="D425" s="134">
        <v>1276</v>
      </c>
      <c r="E425" s="134">
        <f>E426+E427+E428</f>
        <v>151</v>
      </c>
      <c r="F425" s="134">
        <f>F426+F427+F428</f>
        <v>1427</v>
      </c>
      <c r="G425" s="134">
        <f t="shared" si="57"/>
        <v>887</v>
      </c>
      <c r="H425" s="135"/>
    </row>
    <row r="426" spans="1:8" s="109" customFormat="1" ht="21" customHeight="1">
      <c r="A426" s="124" t="s">
        <v>836</v>
      </c>
      <c r="B426" s="136" t="s">
        <v>837</v>
      </c>
      <c r="C426" s="137">
        <v>510</v>
      </c>
      <c r="D426" s="134">
        <v>512</v>
      </c>
      <c r="E426" s="134">
        <v>21</v>
      </c>
      <c r="F426" s="134">
        <f aca="true" t="shared" si="63" ref="F426:F430">D426+E426</f>
        <v>533</v>
      </c>
      <c r="G426" s="134">
        <f t="shared" si="57"/>
        <v>23</v>
      </c>
      <c r="H426" s="135"/>
    </row>
    <row r="427" spans="1:8" s="109" customFormat="1" ht="21" customHeight="1">
      <c r="A427" s="124" t="s">
        <v>838</v>
      </c>
      <c r="B427" s="136" t="s">
        <v>839</v>
      </c>
      <c r="C427" s="137">
        <v>30</v>
      </c>
      <c r="D427" s="134">
        <v>30</v>
      </c>
      <c r="E427" s="134">
        <v>0</v>
      </c>
      <c r="F427" s="134">
        <f t="shared" si="63"/>
        <v>30</v>
      </c>
      <c r="G427" s="134">
        <f t="shared" si="57"/>
        <v>0</v>
      </c>
      <c r="H427" s="135"/>
    </row>
    <row r="428" spans="1:8" s="109" customFormat="1" ht="21" customHeight="1">
      <c r="A428" s="124">
        <v>2160299</v>
      </c>
      <c r="B428" s="139" t="s">
        <v>840</v>
      </c>
      <c r="C428" s="137"/>
      <c r="D428" s="134">
        <v>734</v>
      </c>
      <c r="E428" s="134">
        <v>130</v>
      </c>
      <c r="F428" s="134">
        <f t="shared" si="63"/>
        <v>864</v>
      </c>
      <c r="G428" s="134">
        <f t="shared" si="57"/>
        <v>864</v>
      </c>
      <c r="H428" s="135"/>
    </row>
    <row r="429" spans="1:8" s="109" customFormat="1" ht="21" customHeight="1">
      <c r="A429" s="124">
        <v>21606</v>
      </c>
      <c r="B429" s="132" t="s">
        <v>841</v>
      </c>
      <c r="C429" s="133"/>
      <c r="D429" s="134">
        <v>19</v>
      </c>
      <c r="E429" s="134">
        <f>E430</f>
        <v>0</v>
      </c>
      <c r="F429" s="134">
        <f t="shared" si="63"/>
        <v>19</v>
      </c>
      <c r="G429" s="134">
        <f t="shared" si="57"/>
        <v>19</v>
      </c>
      <c r="H429" s="135"/>
    </row>
    <row r="430" spans="1:8" s="109" customFormat="1" ht="21" customHeight="1">
      <c r="A430" s="124">
        <v>2160699</v>
      </c>
      <c r="B430" s="136" t="s">
        <v>842</v>
      </c>
      <c r="C430" s="137"/>
      <c r="D430" s="134">
        <v>19</v>
      </c>
      <c r="E430" s="134">
        <v>0</v>
      </c>
      <c r="F430" s="134">
        <f t="shared" si="63"/>
        <v>19</v>
      </c>
      <c r="G430" s="134">
        <f t="shared" si="57"/>
        <v>19</v>
      </c>
      <c r="H430" s="135"/>
    </row>
    <row r="431" spans="1:8" s="109" customFormat="1" ht="21" customHeight="1">
      <c r="A431" s="124" t="s">
        <v>843</v>
      </c>
      <c r="B431" s="132" t="s">
        <v>844</v>
      </c>
      <c r="C431" s="133">
        <v>48</v>
      </c>
      <c r="D431" s="134">
        <v>86</v>
      </c>
      <c r="E431" s="134">
        <f>E432</f>
        <v>52</v>
      </c>
      <c r="F431" s="134">
        <f>F432</f>
        <v>138</v>
      </c>
      <c r="G431" s="134">
        <f t="shared" si="57"/>
        <v>90</v>
      </c>
      <c r="H431" s="135"/>
    </row>
    <row r="432" spans="1:8" s="109" customFormat="1" ht="21" customHeight="1">
      <c r="A432" s="124" t="s">
        <v>845</v>
      </c>
      <c r="B432" s="136" t="s">
        <v>846</v>
      </c>
      <c r="C432" s="137">
        <v>48</v>
      </c>
      <c r="D432" s="134">
        <v>86</v>
      </c>
      <c r="E432" s="134">
        <v>52</v>
      </c>
      <c r="F432" s="134">
        <f aca="true" t="shared" si="64" ref="F432:F442">D432+E432</f>
        <v>138</v>
      </c>
      <c r="G432" s="134">
        <f t="shared" si="57"/>
        <v>90</v>
      </c>
      <c r="H432" s="135"/>
    </row>
    <row r="433" spans="1:11" s="109" customFormat="1" ht="21" customHeight="1">
      <c r="A433" s="129" t="s">
        <v>847</v>
      </c>
      <c r="B433" s="130" t="s">
        <v>848</v>
      </c>
      <c r="C433" s="140">
        <v>4219</v>
      </c>
      <c r="D433" s="134">
        <f>D434</f>
        <v>877</v>
      </c>
      <c r="E433" s="134">
        <f>E434</f>
        <v>380</v>
      </c>
      <c r="F433" s="131">
        <f>F434</f>
        <v>2474</v>
      </c>
      <c r="G433" s="131">
        <f t="shared" si="57"/>
        <v>-1745</v>
      </c>
      <c r="H433" s="131">
        <f>H434</f>
        <v>0</v>
      </c>
      <c r="K433" s="109">
        <v>2474</v>
      </c>
    </row>
    <row r="434" spans="1:8" s="109" customFormat="1" ht="21" customHeight="1">
      <c r="A434" s="124" t="s">
        <v>849</v>
      </c>
      <c r="B434" s="132" t="s">
        <v>850</v>
      </c>
      <c r="C434" s="133">
        <v>4219</v>
      </c>
      <c r="D434" s="134">
        <v>877</v>
      </c>
      <c r="E434" s="134">
        <f>SUM(E435:E442)</f>
        <v>380</v>
      </c>
      <c r="F434" s="131">
        <f>SUM(F435:F442)</f>
        <v>2474</v>
      </c>
      <c r="G434" s="131">
        <f t="shared" si="57"/>
        <v>-1745</v>
      </c>
      <c r="H434" s="135"/>
    </row>
    <row r="435" spans="1:8" s="109" customFormat="1" ht="21" customHeight="1">
      <c r="A435" s="124" t="s">
        <v>851</v>
      </c>
      <c r="B435" s="136" t="s">
        <v>852</v>
      </c>
      <c r="C435" s="137">
        <v>144</v>
      </c>
      <c r="D435" s="134">
        <v>189</v>
      </c>
      <c r="E435" s="134">
        <v>0</v>
      </c>
      <c r="F435" s="134">
        <f t="shared" si="64"/>
        <v>189</v>
      </c>
      <c r="G435" s="134">
        <f t="shared" si="57"/>
        <v>45</v>
      </c>
      <c r="H435" s="135"/>
    </row>
    <row r="436" spans="1:8" s="109" customFormat="1" ht="21" customHeight="1">
      <c r="A436" s="124" t="s">
        <v>853</v>
      </c>
      <c r="B436" s="136" t="s">
        <v>854</v>
      </c>
      <c r="C436" s="137">
        <v>252</v>
      </c>
      <c r="D436" s="134">
        <v>50</v>
      </c>
      <c r="E436" s="134">
        <v>0</v>
      </c>
      <c r="F436" s="134">
        <f t="shared" si="64"/>
        <v>50</v>
      </c>
      <c r="G436" s="134">
        <f t="shared" si="57"/>
        <v>-202</v>
      </c>
      <c r="H436" s="135"/>
    </row>
    <row r="437" spans="1:8" s="109" customFormat="1" ht="21" customHeight="1">
      <c r="A437" s="124" t="s">
        <v>855</v>
      </c>
      <c r="B437" s="136" t="s">
        <v>856</v>
      </c>
      <c r="C437" s="137">
        <v>369</v>
      </c>
      <c r="D437" s="134"/>
      <c r="E437" s="134">
        <v>380</v>
      </c>
      <c r="F437" s="134">
        <f t="shared" si="64"/>
        <v>380</v>
      </c>
      <c r="G437" s="134">
        <f t="shared" si="57"/>
        <v>11</v>
      </c>
      <c r="H437" s="135"/>
    </row>
    <row r="438" spans="1:8" s="109" customFormat="1" ht="21" customHeight="1">
      <c r="A438" s="124" t="s">
        <v>857</v>
      </c>
      <c r="B438" s="136" t="s">
        <v>858</v>
      </c>
      <c r="C438" s="137">
        <v>9</v>
      </c>
      <c r="D438" s="134"/>
      <c r="E438" s="134">
        <v>0</v>
      </c>
      <c r="F438" s="134">
        <f t="shared" si="64"/>
        <v>0</v>
      </c>
      <c r="G438" s="134">
        <f t="shared" si="57"/>
        <v>-9</v>
      </c>
      <c r="H438" s="135"/>
    </row>
    <row r="439" spans="1:8" s="109" customFormat="1" ht="21" customHeight="1">
      <c r="A439" s="124" t="s">
        <v>859</v>
      </c>
      <c r="B439" s="136" t="s">
        <v>860</v>
      </c>
      <c r="C439" s="137">
        <v>2351</v>
      </c>
      <c r="D439" s="134"/>
      <c r="E439" s="134">
        <v>0</v>
      </c>
      <c r="F439" s="131">
        <v>1217</v>
      </c>
      <c r="G439" s="131">
        <f t="shared" si="57"/>
        <v>-1134</v>
      </c>
      <c r="H439" s="135"/>
    </row>
    <row r="440" spans="1:8" s="109" customFormat="1" ht="21" customHeight="1">
      <c r="A440" s="124" t="s">
        <v>861</v>
      </c>
      <c r="B440" s="136" t="s">
        <v>862</v>
      </c>
      <c r="C440" s="137">
        <v>392</v>
      </c>
      <c r="D440" s="134">
        <v>33</v>
      </c>
      <c r="E440" s="134">
        <v>0</v>
      </c>
      <c r="F440" s="134">
        <f t="shared" si="64"/>
        <v>33</v>
      </c>
      <c r="G440" s="134">
        <f t="shared" si="57"/>
        <v>-359</v>
      </c>
      <c r="H440" s="135"/>
    </row>
    <row r="441" spans="1:8" s="109" customFormat="1" ht="21" customHeight="1">
      <c r="A441" s="124" t="s">
        <v>863</v>
      </c>
      <c r="B441" s="136" t="s">
        <v>864</v>
      </c>
      <c r="C441" s="137">
        <v>700</v>
      </c>
      <c r="D441" s="134">
        <v>605</v>
      </c>
      <c r="E441" s="134">
        <v>0</v>
      </c>
      <c r="F441" s="134">
        <f t="shared" si="64"/>
        <v>605</v>
      </c>
      <c r="G441" s="134">
        <f t="shared" si="57"/>
        <v>-95</v>
      </c>
      <c r="H441" s="135"/>
    </row>
    <row r="442" spans="1:8" s="109" customFormat="1" ht="21" customHeight="1">
      <c r="A442" s="124" t="s">
        <v>865</v>
      </c>
      <c r="B442" s="136" t="s">
        <v>866</v>
      </c>
      <c r="C442" s="137">
        <v>4</v>
      </c>
      <c r="D442" s="134"/>
      <c r="E442" s="134">
        <v>0</v>
      </c>
      <c r="F442" s="134">
        <f t="shared" si="64"/>
        <v>0</v>
      </c>
      <c r="G442" s="134">
        <f t="shared" si="57"/>
        <v>-4</v>
      </c>
      <c r="H442" s="135"/>
    </row>
    <row r="443" spans="1:11" s="109" customFormat="1" ht="21" customHeight="1">
      <c r="A443" s="129" t="s">
        <v>867</v>
      </c>
      <c r="B443" s="130" t="s">
        <v>868</v>
      </c>
      <c r="C443" s="140">
        <v>5511</v>
      </c>
      <c r="D443" s="134">
        <f>D444+D447</f>
        <v>6648</v>
      </c>
      <c r="E443" s="134">
        <f>E444+E447</f>
        <v>3079</v>
      </c>
      <c r="F443" s="131">
        <f>F444+F447</f>
        <v>12059</v>
      </c>
      <c r="G443" s="131">
        <f t="shared" si="57"/>
        <v>6548</v>
      </c>
      <c r="H443" s="141"/>
      <c r="I443" s="109">
        <v>12059</v>
      </c>
      <c r="K443" s="109">
        <v>10054</v>
      </c>
    </row>
    <row r="444" spans="1:8" s="109" customFormat="1" ht="21" customHeight="1">
      <c r="A444" s="124">
        <v>22101</v>
      </c>
      <c r="B444" s="132" t="s">
        <v>869</v>
      </c>
      <c r="C444" s="133"/>
      <c r="D444" s="134">
        <v>1983</v>
      </c>
      <c r="E444" s="134">
        <f>E445+E446</f>
        <v>2452</v>
      </c>
      <c r="F444" s="134">
        <f>F445+F446</f>
        <v>6447</v>
      </c>
      <c r="G444" s="134">
        <f t="shared" si="57"/>
        <v>6447</v>
      </c>
      <c r="H444" s="135"/>
    </row>
    <row r="445" spans="1:8" s="109" customFormat="1" ht="21" customHeight="1">
      <c r="A445" s="124">
        <v>2210105</v>
      </c>
      <c r="B445" s="136" t="s">
        <v>870</v>
      </c>
      <c r="C445" s="137"/>
      <c r="D445" s="134">
        <v>258</v>
      </c>
      <c r="E445" s="134">
        <v>0</v>
      </c>
      <c r="F445" s="134">
        <v>0</v>
      </c>
      <c r="G445" s="134">
        <f t="shared" si="57"/>
        <v>0</v>
      </c>
      <c r="H445" s="135"/>
    </row>
    <row r="446" spans="1:8" s="109" customFormat="1" ht="21" customHeight="1">
      <c r="A446" s="124">
        <v>2210108</v>
      </c>
      <c r="B446" s="136" t="s">
        <v>871</v>
      </c>
      <c r="C446" s="137"/>
      <c r="D446" s="134">
        <v>1725</v>
      </c>
      <c r="E446" s="134">
        <v>2452</v>
      </c>
      <c r="F446" s="134">
        <v>6447</v>
      </c>
      <c r="G446" s="134">
        <f t="shared" si="57"/>
        <v>6447</v>
      </c>
      <c r="H446" s="135"/>
    </row>
    <row r="447" spans="1:8" s="109" customFormat="1" ht="21" customHeight="1">
      <c r="A447" s="124" t="s">
        <v>872</v>
      </c>
      <c r="B447" s="132" t="s">
        <v>873</v>
      </c>
      <c r="C447" s="133">
        <v>5511</v>
      </c>
      <c r="D447" s="134">
        <v>4665</v>
      </c>
      <c r="E447" s="134">
        <f>E448</f>
        <v>627</v>
      </c>
      <c r="F447" s="134">
        <f>F448</f>
        <v>5612</v>
      </c>
      <c r="G447" s="134">
        <f t="shared" si="57"/>
        <v>101</v>
      </c>
      <c r="H447" s="135"/>
    </row>
    <row r="448" spans="1:8" s="109" customFormat="1" ht="21" customHeight="1">
      <c r="A448" s="124" t="s">
        <v>874</v>
      </c>
      <c r="B448" s="136" t="s">
        <v>875</v>
      </c>
      <c r="C448" s="137">
        <v>5511</v>
      </c>
      <c r="D448" s="134">
        <v>4665</v>
      </c>
      <c r="E448" s="134">
        <v>627</v>
      </c>
      <c r="F448" s="134">
        <v>5612</v>
      </c>
      <c r="G448" s="134">
        <f t="shared" si="57"/>
        <v>101</v>
      </c>
      <c r="H448" s="135"/>
    </row>
    <row r="449" spans="1:11" s="109" customFormat="1" ht="21" customHeight="1">
      <c r="A449" s="129">
        <v>222</v>
      </c>
      <c r="B449" s="130" t="s">
        <v>876</v>
      </c>
      <c r="C449" s="140">
        <v>0</v>
      </c>
      <c r="D449" s="134">
        <f>D450+D452</f>
        <v>825</v>
      </c>
      <c r="E449" s="134">
        <f>E450+E452</f>
        <v>0</v>
      </c>
      <c r="F449" s="131">
        <f>F450+F452</f>
        <v>1673</v>
      </c>
      <c r="G449" s="131">
        <f t="shared" si="57"/>
        <v>1673</v>
      </c>
      <c r="H449" s="141"/>
      <c r="I449" s="109">
        <v>881</v>
      </c>
      <c r="K449" s="109">
        <v>1673</v>
      </c>
    </row>
    <row r="450" spans="1:8" s="109" customFormat="1" ht="21" customHeight="1">
      <c r="A450" s="124" t="s">
        <v>877</v>
      </c>
      <c r="B450" s="132" t="s">
        <v>878</v>
      </c>
      <c r="C450" s="133"/>
      <c r="D450" s="134">
        <v>801</v>
      </c>
      <c r="E450" s="134">
        <f>E451</f>
        <v>0</v>
      </c>
      <c r="F450" s="131">
        <f>F451</f>
        <v>1649</v>
      </c>
      <c r="G450" s="131">
        <f t="shared" si="57"/>
        <v>1649</v>
      </c>
      <c r="H450" s="135"/>
    </row>
    <row r="451" spans="1:8" s="109" customFormat="1" ht="21" customHeight="1">
      <c r="A451" s="124">
        <v>2220199</v>
      </c>
      <c r="B451" s="136" t="s">
        <v>879</v>
      </c>
      <c r="C451" s="137"/>
      <c r="D451" s="134">
        <v>801</v>
      </c>
      <c r="E451" s="134">
        <v>0</v>
      </c>
      <c r="F451" s="131">
        <v>1649</v>
      </c>
      <c r="G451" s="131">
        <f t="shared" si="57"/>
        <v>1649</v>
      </c>
      <c r="H451" s="135"/>
    </row>
    <row r="452" spans="1:8" s="109" customFormat="1" ht="21" customHeight="1">
      <c r="A452" s="124" t="s">
        <v>880</v>
      </c>
      <c r="B452" s="132" t="s">
        <v>881</v>
      </c>
      <c r="C452" s="133"/>
      <c r="D452" s="134">
        <v>24</v>
      </c>
      <c r="E452" s="134">
        <f>E453</f>
        <v>0</v>
      </c>
      <c r="F452" s="134">
        <f aca="true" t="shared" si="65" ref="F451:F453">D452+E452</f>
        <v>24</v>
      </c>
      <c r="G452" s="134">
        <f t="shared" si="57"/>
        <v>24</v>
      </c>
      <c r="H452" s="135"/>
    </row>
    <row r="453" spans="1:8" s="109" customFormat="1" ht="21" customHeight="1">
      <c r="A453" s="124">
        <v>2220403</v>
      </c>
      <c r="B453" s="136" t="s">
        <v>882</v>
      </c>
      <c r="C453" s="137"/>
      <c r="D453" s="134">
        <v>24</v>
      </c>
      <c r="E453" s="134">
        <v>0</v>
      </c>
      <c r="F453" s="134">
        <f t="shared" si="65"/>
        <v>24</v>
      </c>
      <c r="G453" s="134">
        <f aca="true" t="shared" si="66" ref="G453:G479">F453-C453</f>
        <v>24</v>
      </c>
      <c r="H453" s="135"/>
    </row>
    <row r="454" spans="1:11" s="109" customFormat="1" ht="21" customHeight="1">
      <c r="A454" s="129" t="s">
        <v>883</v>
      </c>
      <c r="B454" s="130" t="s">
        <v>884</v>
      </c>
      <c r="C454" s="140">
        <v>2592</v>
      </c>
      <c r="D454" s="134">
        <f>D455+D459+D463+D465</f>
        <v>3987</v>
      </c>
      <c r="E454" s="134">
        <f>E455+E459+E463+E465</f>
        <v>103</v>
      </c>
      <c r="F454" s="131">
        <f>F455+F459+F463+F465</f>
        <v>4748</v>
      </c>
      <c r="G454" s="131">
        <f t="shared" si="66"/>
        <v>2156</v>
      </c>
      <c r="H454" s="141"/>
      <c r="I454" s="109">
        <v>40</v>
      </c>
      <c r="K454" s="109">
        <v>4748</v>
      </c>
    </row>
    <row r="455" spans="1:8" s="109" customFormat="1" ht="21" customHeight="1">
      <c r="A455" s="124" t="s">
        <v>885</v>
      </c>
      <c r="B455" s="132" t="s">
        <v>886</v>
      </c>
      <c r="C455" s="133">
        <v>1984</v>
      </c>
      <c r="D455" s="134">
        <v>1883</v>
      </c>
      <c r="E455" s="134">
        <f>E456+E457+E458</f>
        <v>103</v>
      </c>
      <c r="F455" s="134">
        <f>F456+F457+F458</f>
        <v>1986</v>
      </c>
      <c r="G455" s="134">
        <f t="shared" si="66"/>
        <v>2</v>
      </c>
      <c r="H455" s="135"/>
    </row>
    <row r="456" spans="1:8" s="109" customFormat="1" ht="21" customHeight="1">
      <c r="A456" s="124" t="s">
        <v>887</v>
      </c>
      <c r="B456" s="136" t="s">
        <v>286</v>
      </c>
      <c r="C456" s="137">
        <v>333</v>
      </c>
      <c r="D456" s="134">
        <v>446</v>
      </c>
      <c r="E456" s="134">
        <v>4</v>
      </c>
      <c r="F456" s="134">
        <f aca="true" t="shared" si="67" ref="F456:F467">D456+E456</f>
        <v>450</v>
      </c>
      <c r="G456" s="134">
        <f t="shared" si="66"/>
        <v>117</v>
      </c>
      <c r="H456" s="135"/>
    </row>
    <row r="457" spans="1:8" s="109" customFormat="1" ht="21" customHeight="1">
      <c r="A457" s="124" t="s">
        <v>888</v>
      </c>
      <c r="B457" s="136" t="s">
        <v>558</v>
      </c>
      <c r="C457" s="137">
        <v>1651</v>
      </c>
      <c r="D457" s="134">
        <v>67</v>
      </c>
      <c r="E457" s="134">
        <v>99</v>
      </c>
      <c r="F457" s="134">
        <f t="shared" si="67"/>
        <v>166</v>
      </c>
      <c r="G457" s="134">
        <f t="shared" si="66"/>
        <v>-1485</v>
      </c>
      <c r="H457" s="135"/>
    </row>
    <row r="458" spans="1:8" s="109" customFormat="1" ht="21" customHeight="1">
      <c r="A458" s="124">
        <v>2240199</v>
      </c>
      <c r="B458" s="136" t="s">
        <v>889</v>
      </c>
      <c r="C458" s="137"/>
      <c r="D458" s="134">
        <v>1370</v>
      </c>
      <c r="E458" s="134">
        <v>0</v>
      </c>
      <c r="F458" s="134">
        <f t="shared" si="67"/>
        <v>1370</v>
      </c>
      <c r="G458" s="134">
        <f t="shared" si="66"/>
        <v>1370</v>
      </c>
      <c r="H458" s="135"/>
    </row>
    <row r="459" spans="1:8" s="109" customFormat="1" ht="21" customHeight="1">
      <c r="A459" s="124" t="s">
        <v>890</v>
      </c>
      <c r="B459" s="132" t="s">
        <v>891</v>
      </c>
      <c r="C459" s="133">
        <v>608</v>
      </c>
      <c r="D459" s="134">
        <v>661</v>
      </c>
      <c r="E459" s="134">
        <f>E460+E461+E462</f>
        <v>0</v>
      </c>
      <c r="F459" s="134">
        <f t="shared" si="67"/>
        <v>661</v>
      </c>
      <c r="G459" s="134">
        <f t="shared" si="66"/>
        <v>53</v>
      </c>
      <c r="H459" s="135"/>
    </row>
    <row r="460" spans="1:8" s="109" customFormat="1" ht="21" customHeight="1">
      <c r="A460" s="124" t="s">
        <v>892</v>
      </c>
      <c r="B460" s="136" t="s">
        <v>286</v>
      </c>
      <c r="C460" s="137">
        <v>288</v>
      </c>
      <c r="D460" s="134">
        <v>301</v>
      </c>
      <c r="E460" s="134">
        <v>0</v>
      </c>
      <c r="F460" s="134">
        <f t="shared" si="67"/>
        <v>301</v>
      </c>
      <c r="G460" s="134">
        <f t="shared" si="66"/>
        <v>13</v>
      </c>
      <c r="H460" s="135"/>
    </row>
    <row r="461" spans="1:8" s="109" customFormat="1" ht="21" customHeight="1">
      <c r="A461" s="124" t="s">
        <v>893</v>
      </c>
      <c r="B461" s="136" t="s">
        <v>558</v>
      </c>
      <c r="C461" s="137">
        <v>180</v>
      </c>
      <c r="D461" s="134">
        <v>220</v>
      </c>
      <c r="E461" s="134">
        <v>0</v>
      </c>
      <c r="F461" s="134">
        <f t="shared" si="67"/>
        <v>220</v>
      </c>
      <c r="G461" s="134">
        <f t="shared" si="66"/>
        <v>40</v>
      </c>
      <c r="H461" s="135"/>
    </row>
    <row r="462" spans="1:8" s="109" customFormat="1" ht="21" customHeight="1">
      <c r="A462" s="124" t="s">
        <v>894</v>
      </c>
      <c r="B462" s="136" t="s">
        <v>895</v>
      </c>
      <c r="C462" s="137">
        <v>140</v>
      </c>
      <c r="D462" s="134">
        <v>140</v>
      </c>
      <c r="E462" s="134">
        <v>0</v>
      </c>
      <c r="F462" s="134">
        <f t="shared" si="67"/>
        <v>140</v>
      </c>
      <c r="G462" s="134">
        <f t="shared" si="66"/>
        <v>0</v>
      </c>
      <c r="H462" s="135"/>
    </row>
    <row r="463" spans="1:8" s="109" customFormat="1" ht="21" customHeight="1">
      <c r="A463" s="124">
        <v>22406</v>
      </c>
      <c r="B463" s="132" t="s">
        <v>896</v>
      </c>
      <c r="C463" s="133"/>
      <c r="D463" s="134">
        <v>25</v>
      </c>
      <c r="E463" s="134">
        <f>E464</f>
        <v>0</v>
      </c>
      <c r="F463" s="134">
        <f t="shared" si="67"/>
        <v>25</v>
      </c>
      <c r="G463" s="134">
        <f t="shared" si="66"/>
        <v>25</v>
      </c>
      <c r="H463" s="135"/>
    </row>
    <row r="464" spans="1:8" s="109" customFormat="1" ht="21" customHeight="1">
      <c r="A464" s="124">
        <v>2240601</v>
      </c>
      <c r="B464" s="136" t="s">
        <v>897</v>
      </c>
      <c r="C464" s="137"/>
      <c r="D464" s="134">
        <v>25</v>
      </c>
      <c r="E464" s="134">
        <v>0</v>
      </c>
      <c r="F464" s="134">
        <f t="shared" si="67"/>
        <v>25</v>
      </c>
      <c r="G464" s="134">
        <f t="shared" si="66"/>
        <v>25</v>
      </c>
      <c r="H464" s="135"/>
    </row>
    <row r="465" spans="1:8" s="109" customFormat="1" ht="21" customHeight="1">
      <c r="A465" s="124">
        <v>22407</v>
      </c>
      <c r="B465" s="132" t="s">
        <v>898</v>
      </c>
      <c r="C465" s="133"/>
      <c r="D465" s="134">
        <v>1418</v>
      </c>
      <c r="E465" s="134">
        <f>E466+E467</f>
        <v>0</v>
      </c>
      <c r="F465" s="131">
        <v>2076</v>
      </c>
      <c r="G465" s="131">
        <f t="shared" si="66"/>
        <v>2076</v>
      </c>
      <c r="H465" s="135"/>
    </row>
    <row r="466" spans="1:8" s="109" customFormat="1" ht="21" customHeight="1">
      <c r="A466" s="124">
        <v>2240704</v>
      </c>
      <c r="B466" s="136" t="s">
        <v>899</v>
      </c>
      <c r="C466" s="137"/>
      <c r="D466" s="134">
        <v>268</v>
      </c>
      <c r="E466" s="134">
        <v>0</v>
      </c>
      <c r="F466" s="131">
        <f t="shared" si="67"/>
        <v>268</v>
      </c>
      <c r="G466" s="131">
        <f t="shared" si="66"/>
        <v>268</v>
      </c>
      <c r="H466" s="135"/>
    </row>
    <row r="467" spans="1:8" s="109" customFormat="1" ht="21" customHeight="1">
      <c r="A467" s="124">
        <v>2240799</v>
      </c>
      <c r="B467" s="136" t="s">
        <v>900</v>
      </c>
      <c r="C467" s="137"/>
      <c r="D467" s="134">
        <v>1150</v>
      </c>
      <c r="E467" s="134">
        <v>0</v>
      </c>
      <c r="F467" s="131">
        <v>1808</v>
      </c>
      <c r="G467" s="131">
        <f t="shared" si="66"/>
        <v>1808</v>
      </c>
      <c r="H467" s="135"/>
    </row>
    <row r="468" spans="1:8" s="109" customFormat="1" ht="21" customHeight="1">
      <c r="A468" s="129" t="s">
        <v>901</v>
      </c>
      <c r="B468" s="130" t="s">
        <v>902</v>
      </c>
      <c r="C468" s="140">
        <v>3500</v>
      </c>
      <c r="D468" s="134"/>
      <c r="E468" s="134">
        <f>E469</f>
        <v>0</v>
      </c>
      <c r="F468" s="131">
        <v>3500</v>
      </c>
      <c r="G468" s="131">
        <f t="shared" si="66"/>
        <v>0</v>
      </c>
      <c r="H468" s="141"/>
    </row>
    <row r="469" spans="1:8" s="109" customFormat="1" ht="21" customHeight="1">
      <c r="A469" s="124" t="s">
        <v>901</v>
      </c>
      <c r="B469" s="132" t="s">
        <v>903</v>
      </c>
      <c r="C469" s="133">
        <v>3500</v>
      </c>
      <c r="D469" s="134"/>
      <c r="E469" s="134">
        <f>E470</f>
        <v>0</v>
      </c>
      <c r="F469" s="134">
        <v>3500</v>
      </c>
      <c r="G469" s="134">
        <f t="shared" si="66"/>
        <v>0</v>
      </c>
      <c r="H469" s="135"/>
    </row>
    <row r="470" spans="1:8" s="109" customFormat="1" ht="21" customHeight="1">
      <c r="A470" s="124" t="s">
        <v>901</v>
      </c>
      <c r="B470" s="132" t="s">
        <v>904</v>
      </c>
      <c r="C470" s="133">
        <v>3500</v>
      </c>
      <c r="D470" s="134"/>
      <c r="E470" s="134">
        <v>0</v>
      </c>
      <c r="F470" s="134">
        <v>3500</v>
      </c>
      <c r="G470" s="134">
        <f t="shared" si="66"/>
        <v>0</v>
      </c>
      <c r="H470" s="135"/>
    </row>
    <row r="471" spans="1:8" s="109" customFormat="1" ht="21" customHeight="1">
      <c r="A471" s="129" t="s">
        <v>905</v>
      </c>
      <c r="B471" s="130" t="s">
        <v>906</v>
      </c>
      <c r="C471" s="140">
        <f>C472+C473</f>
        <v>8110</v>
      </c>
      <c r="D471" s="133">
        <f>D472+D473</f>
        <v>0</v>
      </c>
      <c r="E471" s="133">
        <f>E472+E473</f>
        <v>4110</v>
      </c>
      <c r="F471" s="140">
        <f>F472+F473</f>
        <v>4110</v>
      </c>
      <c r="G471" s="140">
        <f>G472+G473</f>
        <v>0</v>
      </c>
      <c r="H471" s="141"/>
    </row>
    <row r="472" spans="1:8" s="109" customFormat="1" ht="21" customHeight="1">
      <c r="A472" s="124" t="s">
        <v>907</v>
      </c>
      <c r="B472" s="132" t="s">
        <v>908</v>
      </c>
      <c r="C472" s="133">
        <v>8000</v>
      </c>
      <c r="D472" s="134"/>
      <c r="E472" s="134">
        <v>4000</v>
      </c>
      <c r="F472" s="134">
        <f>D472+E472</f>
        <v>4000</v>
      </c>
      <c r="G472" s="134"/>
      <c r="H472" s="135"/>
    </row>
    <row r="473" spans="1:8" s="109" customFormat="1" ht="21" customHeight="1">
      <c r="A473" s="124" t="s">
        <v>909</v>
      </c>
      <c r="B473" s="132" t="s">
        <v>910</v>
      </c>
      <c r="C473" s="133">
        <v>110</v>
      </c>
      <c r="D473" s="134"/>
      <c r="E473" s="134">
        <v>110</v>
      </c>
      <c r="F473" s="134">
        <f>D473+E473</f>
        <v>110</v>
      </c>
      <c r="G473" s="134">
        <f>F473-C473</f>
        <v>0</v>
      </c>
      <c r="H473" s="135"/>
    </row>
    <row r="474" spans="1:8" s="109" customFormat="1" ht="21" customHeight="1">
      <c r="A474" s="124" t="s">
        <v>911</v>
      </c>
      <c r="B474" s="136" t="s">
        <v>912</v>
      </c>
      <c r="C474" s="137">
        <v>110</v>
      </c>
      <c r="D474" s="134"/>
      <c r="E474" s="134">
        <v>110</v>
      </c>
      <c r="F474" s="134">
        <f>D474+E474</f>
        <v>110</v>
      </c>
      <c r="G474" s="134">
        <f>F474-C474</f>
        <v>0</v>
      </c>
      <c r="H474" s="135"/>
    </row>
    <row r="475" spans="1:11" s="109" customFormat="1" ht="21" customHeight="1">
      <c r="A475" s="129" t="s">
        <v>913</v>
      </c>
      <c r="B475" s="130" t="s">
        <v>914</v>
      </c>
      <c r="C475" s="140">
        <v>6365</v>
      </c>
      <c r="D475" s="134">
        <v>2069</v>
      </c>
      <c r="E475" s="134">
        <f>E476</f>
        <v>4400</v>
      </c>
      <c r="F475" s="131">
        <v>6419</v>
      </c>
      <c r="G475" s="131">
        <f>F475-C475</f>
        <v>54</v>
      </c>
      <c r="H475" s="141"/>
      <c r="K475" s="109">
        <v>6419</v>
      </c>
    </row>
    <row r="476" spans="1:8" s="109" customFormat="1" ht="21" customHeight="1">
      <c r="A476" s="124" t="s">
        <v>915</v>
      </c>
      <c r="B476" s="132" t="s">
        <v>916</v>
      </c>
      <c r="C476" s="133">
        <v>6365</v>
      </c>
      <c r="D476" s="134">
        <v>2069</v>
      </c>
      <c r="E476" s="134">
        <f>E477</f>
        <v>4400</v>
      </c>
      <c r="F476" s="131">
        <f>F477</f>
        <v>6419</v>
      </c>
      <c r="G476" s="131">
        <f>F476-C476</f>
        <v>54</v>
      </c>
      <c r="H476" s="135"/>
    </row>
    <row r="477" spans="1:8" s="109" customFormat="1" ht="21" customHeight="1">
      <c r="A477" s="124" t="s">
        <v>917</v>
      </c>
      <c r="B477" s="136" t="s">
        <v>918</v>
      </c>
      <c r="C477" s="137">
        <v>6365</v>
      </c>
      <c r="D477" s="134">
        <v>2069</v>
      </c>
      <c r="E477" s="134">
        <v>4400</v>
      </c>
      <c r="F477" s="131">
        <v>6419</v>
      </c>
      <c r="G477" s="131">
        <f>F477-C477</f>
        <v>54</v>
      </c>
      <c r="H477" s="135"/>
    </row>
    <row r="478" spans="1:11" s="109" customFormat="1" ht="21" customHeight="1">
      <c r="A478" s="129">
        <v>233</v>
      </c>
      <c r="B478" s="130" t="s">
        <v>919</v>
      </c>
      <c r="C478" s="140">
        <f>C479</f>
        <v>0</v>
      </c>
      <c r="D478" s="133">
        <f>D479</f>
        <v>0</v>
      </c>
      <c r="E478" s="133">
        <f>E479</f>
        <v>21</v>
      </c>
      <c r="F478" s="131">
        <v>20</v>
      </c>
      <c r="G478" s="131">
        <v>20</v>
      </c>
      <c r="H478" s="141"/>
      <c r="K478" s="109">
        <v>20</v>
      </c>
    </row>
    <row r="479" spans="1:8" s="109" customFormat="1" ht="21" customHeight="1">
      <c r="A479" s="124">
        <v>23303</v>
      </c>
      <c r="B479" s="136" t="s">
        <v>920</v>
      </c>
      <c r="C479" s="137">
        <v>0</v>
      </c>
      <c r="D479" s="134"/>
      <c r="E479" s="134">
        <v>21</v>
      </c>
      <c r="F479" s="131">
        <v>20</v>
      </c>
      <c r="G479" s="131">
        <f>F479-C479</f>
        <v>20</v>
      </c>
      <c r="H479" s="135"/>
    </row>
    <row r="480" spans="1:8" s="109" customFormat="1" ht="21" customHeight="1">
      <c r="A480" s="144"/>
      <c r="B480" s="145" t="s">
        <v>921</v>
      </c>
      <c r="C480" s="146">
        <v>43365</v>
      </c>
      <c r="D480" s="134">
        <f>D481+D482</f>
        <v>9411</v>
      </c>
      <c r="E480" s="134">
        <f>E481+E482</f>
        <v>33954</v>
      </c>
      <c r="F480" s="134">
        <f>F481+F482</f>
        <v>43365</v>
      </c>
      <c r="G480" s="134">
        <f>F480-C480</f>
        <v>0</v>
      </c>
      <c r="H480" s="135"/>
    </row>
    <row r="481" spans="1:8" s="109" customFormat="1" ht="21" customHeight="1">
      <c r="A481" s="147"/>
      <c r="B481" s="148" t="s">
        <v>922</v>
      </c>
      <c r="C481" s="137">
        <v>12696</v>
      </c>
      <c r="D481" s="134">
        <v>9411</v>
      </c>
      <c r="E481" s="134">
        <v>3285</v>
      </c>
      <c r="F481" s="134">
        <f>D481+E481</f>
        <v>12696</v>
      </c>
      <c r="G481" s="134">
        <f>F481-C481</f>
        <v>0</v>
      </c>
      <c r="H481" s="135"/>
    </row>
    <row r="482" spans="1:8" s="109" customFormat="1" ht="21" customHeight="1">
      <c r="A482" s="147"/>
      <c r="B482" s="148" t="s">
        <v>923</v>
      </c>
      <c r="C482" s="137">
        <v>30669</v>
      </c>
      <c r="D482" s="134">
        <v>0</v>
      </c>
      <c r="E482" s="134">
        <v>30669</v>
      </c>
      <c r="F482" s="134">
        <f>D482+E482</f>
        <v>30669</v>
      </c>
      <c r="G482" s="134">
        <f>F482-C482</f>
        <v>0</v>
      </c>
      <c r="H482" s="135"/>
    </row>
  </sheetData>
  <sheetProtection/>
  <mergeCells count="2">
    <mergeCell ref="A2:H2"/>
    <mergeCell ref="C3:F3"/>
  </mergeCells>
  <printOptions horizontalCentered="1"/>
  <pageMargins left="0.3541666666666667" right="0.19652777777777777" top="0.5506944444444445" bottom="0.5506944444444445" header="0.5118055555555555" footer="0.511805555555555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M183"/>
  <sheetViews>
    <sheetView zoomScaleSheetLayoutView="100" workbookViewId="0" topLeftCell="A36">
      <selection activeCell="L2" sqref="L2"/>
    </sheetView>
  </sheetViews>
  <sheetFormatPr defaultColWidth="9.00390625" defaultRowHeight="14.25"/>
  <cols>
    <col min="1" max="1" width="23.125" style="86" customWidth="1"/>
    <col min="2" max="3" width="8.375" style="87" customWidth="1"/>
    <col min="4" max="4" width="9.875" style="87" customWidth="1"/>
    <col min="5" max="5" width="15.75390625" style="87" customWidth="1"/>
    <col min="6" max="6" width="23.125" style="88" customWidth="1"/>
    <col min="7" max="7" width="9.125" style="87" customWidth="1"/>
    <col min="8" max="8" width="8.625" style="87" customWidth="1"/>
    <col min="9" max="9" width="9.75390625" style="87" customWidth="1"/>
    <col min="10" max="10" width="16.00390625" style="84" customWidth="1"/>
    <col min="11" max="16384" width="9.00390625" style="86" customWidth="1"/>
  </cols>
  <sheetData>
    <row r="1" spans="1:10" s="83" customFormat="1" ht="15.75">
      <c r="A1" s="89" t="s">
        <v>924</v>
      </c>
      <c r="B1" s="87"/>
      <c r="C1" s="87"/>
      <c r="D1" s="87"/>
      <c r="E1" s="87"/>
      <c r="F1" s="88"/>
      <c r="G1" s="87"/>
      <c r="H1" s="87"/>
      <c r="I1" s="87"/>
      <c r="J1" s="84"/>
    </row>
    <row r="2" spans="1:10" s="83" customFormat="1" ht="36.75" customHeight="1">
      <c r="A2" s="90" t="s">
        <v>925</v>
      </c>
      <c r="B2" s="90"/>
      <c r="C2" s="90"/>
      <c r="D2" s="90"/>
      <c r="E2" s="90"/>
      <c r="F2" s="90"/>
      <c r="G2" s="90"/>
      <c r="H2" s="90"/>
      <c r="I2" s="90"/>
      <c r="J2" s="90"/>
    </row>
    <row r="3" spans="1:13" s="84" customFormat="1" ht="18" customHeight="1">
      <c r="A3" s="89"/>
      <c r="B3" s="91"/>
      <c r="C3" s="91"/>
      <c r="D3" s="91"/>
      <c r="E3" s="91"/>
      <c r="F3" s="92"/>
      <c r="G3" s="91"/>
      <c r="H3" s="91"/>
      <c r="I3" s="91"/>
      <c r="J3" s="101" t="s">
        <v>2</v>
      </c>
      <c r="M3" s="102"/>
    </row>
    <row r="4" spans="1:10" s="84" customFormat="1" ht="34.5" customHeight="1">
      <c r="A4" s="49" t="s">
        <v>926</v>
      </c>
      <c r="B4" s="49" t="s">
        <v>6</v>
      </c>
      <c r="C4" s="93" t="s">
        <v>7</v>
      </c>
      <c r="D4" s="94" t="s">
        <v>8</v>
      </c>
      <c r="E4" s="94" t="s">
        <v>40</v>
      </c>
      <c r="F4" s="49" t="s">
        <v>927</v>
      </c>
      <c r="G4" s="49" t="s">
        <v>6</v>
      </c>
      <c r="H4" s="93" t="s">
        <v>7</v>
      </c>
      <c r="I4" s="94" t="s">
        <v>8</v>
      </c>
      <c r="J4" s="49" t="s">
        <v>40</v>
      </c>
    </row>
    <row r="5" spans="1:10" s="84" customFormat="1" ht="28.5" customHeight="1">
      <c r="A5" s="49" t="s">
        <v>928</v>
      </c>
      <c r="B5" s="95">
        <f>B6+B16+B22+B43+B46+B59+B55</f>
        <v>46609</v>
      </c>
      <c r="C5" s="95">
        <f>C6+C16+C22+C43+C46+C59+C55</f>
        <v>35316</v>
      </c>
      <c r="D5" s="95">
        <f>D6+D16+D22+D43+D46+D59+D55</f>
        <v>-11293</v>
      </c>
      <c r="E5" s="96"/>
      <c r="F5" s="49" t="s">
        <v>928</v>
      </c>
      <c r="G5" s="95">
        <f>G6+G55+G16+G22+G43+G46+G59</f>
        <v>46609</v>
      </c>
      <c r="H5" s="95">
        <f>H6+H55+H16+H22+H43+H46+H59</f>
        <v>35316</v>
      </c>
      <c r="I5" s="95">
        <f>I6+I55+I16+I22+I43+I46+I59</f>
        <v>-11293</v>
      </c>
      <c r="J5" s="98"/>
    </row>
    <row r="6" spans="1:10" s="84" customFormat="1" ht="34.5" customHeight="1">
      <c r="A6" s="38" t="s">
        <v>929</v>
      </c>
      <c r="B6" s="95">
        <f>B7+B11</f>
        <v>10500</v>
      </c>
      <c r="C6" s="95">
        <f>C7+C11</f>
        <v>10500</v>
      </c>
      <c r="D6" s="95">
        <f>D7+D11</f>
        <v>0</v>
      </c>
      <c r="E6" s="96"/>
      <c r="F6" s="38" t="s">
        <v>930</v>
      </c>
      <c r="G6" s="95">
        <f>G7+G14</f>
        <v>10500</v>
      </c>
      <c r="H6" s="95">
        <v>10500</v>
      </c>
      <c r="I6" s="95">
        <v>0</v>
      </c>
      <c r="J6" s="98"/>
    </row>
    <row r="7" spans="1:10" s="84" customFormat="1" ht="28.5" customHeight="1">
      <c r="A7" s="40" t="s">
        <v>931</v>
      </c>
      <c r="B7" s="97">
        <v>10000</v>
      </c>
      <c r="C7" s="97">
        <v>10000</v>
      </c>
      <c r="D7" s="97">
        <f>C7-B7</f>
        <v>0</v>
      </c>
      <c r="E7" s="98"/>
      <c r="F7" s="99" t="s">
        <v>932</v>
      </c>
      <c r="G7" s="97">
        <f>SUM(G8:G13)</f>
        <v>9875</v>
      </c>
      <c r="H7" s="97">
        <f>SUM(H8:H13)</f>
        <v>9875</v>
      </c>
      <c r="I7" s="97">
        <f>SUM(I8:I13)</f>
        <v>0</v>
      </c>
      <c r="J7" s="98"/>
    </row>
    <row r="8" spans="1:10" s="84" customFormat="1" ht="28.5" customHeight="1">
      <c r="A8" s="40" t="s">
        <v>933</v>
      </c>
      <c r="B8" s="97">
        <v>1865</v>
      </c>
      <c r="C8" s="97">
        <v>1865</v>
      </c>
      <c r="D8" s="97">
        <f>C8-B8</f>
        <v>0</v>
      </c>
      <c r="E8" s="98"/>
      <c r="F8" s="40" t="s">
        <v>934</v>
      </c>
      <c r="G8" s="97">
        <v>5660</v>
      </c>
      <c r="H8" s="97">
        <v>5660</v>
      </c>
      <c r="I8" s="97">
        <f aca="true" t="shared" si="0" ref="I8:I13">H8-G8</f>
        <v>0</v>
      </c>
      <c r="J8" s="98"/>
    </row>
    <row r="9" spans="1:10" s="84" customFormat="1" ht="34.5" customHeight="1">
      <c r="A9" s="40" t="s">
        <v>935</v>
      </c>
      <c r="B9" s="97">
        <v>250</v>
      </c>
      <c r="C9" s="97">
        <v>250</v>
      </c>
      <c r="D9" s="97">
        <f>C9-B9</f>
        <v>0</v>
      </c>
      <c r="E9" s="98"/>
      <c r="F9" s="40" t="s">
        <v>936</v>
      </c>
      <c r="G9" s="97">
        <v>1865</v>
      </c>
      <c r="H9" s="97">
        <v>1865</v>
      </c>
      <c r="I9" s="97">
        <f t="shared" si="0"/>
        <v>0</v>
      </c>
      <c r="J9" s="98"/>
    </row>
    <row r="10" spans="1:10" s="84" customFormat="1" ht="31.5" customHeight="1">
      <c r="A10" s="40" t="s">
        <v>937</v>
      </c>
      <c r="B10" s="97">
        <v>1400</v>
      </c>
      <c r="C10" s="97">
        <v>1400</v>
      </c>
      <c r="D10" s="97">
        <f>C10-B10</f>
        <v>0</v>
      </c>
      <c r="E10" s="98"/>
      <c r="F10" s="40" t="s">
        <v>938</v>
      </c>
      <c r="G10" s="97">
        <v>250</v>
      </c>
      <c r="H10" s="97">
        <v>250</v>
      </c>
      <c r="I10" s="97">
        <f t="shared" si="0"/>
        <v>0</v>
      </c>
      <c r="J10" s="98"/>
    </row>
    <row r="11" spans="1:10" s="84" customFormat="1" ht="28.5" customHeight="1">
      <c r="A11" s="40" t="s">
        <v>939</v>
      </c>
      <c r="B11" s="97">
        <v>500</v>
      </c>
      <c r="C11" s="97">
        <v>500</v>
      </c>
      <c r="D11" s="97">
        <f>C11-B11</f>
        <v>0</v>
      </c>
      <c r="E11" s="98"/>
      <c r="F11" s="40" t="s">
        <v>940</v>
      </c>
      <c r="G11" s="97">
        <v>1400</v>
      </c>
      <c r="H11" s="97">
        <v>1400</v>
      </c>
      <c r="I11" s="97">
        <f t="shared" si="0"/>
        <v>0</v>
      </c>
      <c r="J11" s="98"/>
    </row>
    <row r="12" spans="1:10" s="84" customFormat="1" ht="28.5" customHeight="1">
      <c r="A12" s="98"/>
      <c r="B12" s="97"/>
      <c r="C12" s="97"/>
      <c r="D12" s="97"/>
      <c r="E12" s="98"/>
      <c r="F12" s="40" t="s">
        <v>941</v>
      </c>
      <c r="G12" s="97">
        <v>200</v>
      </c>
      <c r="H12" s="97">
        <v>200</v>
      </c>
      <c r="I12" s="97">
        <f t="shared" si="0"/>
        <v>0</v>
      </c>
      <c r="J12" s="98"/>
    </row>
    <row r="13" spans="1:10" s="84" customFormat="1" ht="28.5" customHeight="1">
      <c r="A13" s="98"/>
      <c r="B13" s="97"/>
      <c r="C13" s="97"/>
      <c r="D13" s="97"/>
      <c r="E13" s="98"/>
      <c r="F13" s="40" t="s">
        <v>942</v>
      </c>
      <c r="G13" s="97">
        <v>500</v>
      </c>
      <c r="H13" s="97">
        <v>500</v>
      </c>
      <c r="I13" s="97">
        <f t="shared" si="0"/>
        <v>0</v>
      </c>
      <c r="J13" s="98"/>
    </row>
    <row r="14" spans="1:10" s="84" customFormat="1" ht="28.5" customHeight="1">
      <c r="A14" s="98"/>
      <c r="B14" s="97"/>
      <c r="C14" s="97"/>
      <c r="D14" s="97"/>
      <c r="E14" s="98"/>
      <c r="F14" s="99" t="s">
        <v>943</v>
      </c>
      <c r="G14" s="97">
        <f>G15</f>
        <v>625</v>
      </c>
      <c r="H14" s="97">
        <f>H15</f>
        <v>625</v>
      </c>
      <c r="I14" s="97">
        <f>I15</f>
        <v>0</v>
      </c>
      <c r="J14" s="98"/>
    </row>
    <row r="15" spans="1:10" s="84" customFormat="1" ht="28.5" customHeight="1">
      <c r="A15" s="98"/>
      <c r="B15" s="97"/>
      <c r="C15" s="97"/>
      <c r="D15" s="97"/>
      <c r="E15" s="98"/>
      <c r="F15" s="40" t="s">
        <v>944</v>
      </c>
      <c r="G15" s="97">
        <v>625</v>
      </c>
      <c r="H15" s="97">
        <v>625</v>
      </c>
      <c r="I15" s="97">
        <f>H15-G15</f>
        <v>0</v>
      </c>
      <c r="J15" s="98"/>
    </row>
    <row r="16" spans="1:10" s="84" customFormat="1" ht="31.5" customHeight="1">
      <c r="A16" s="38" t="s">
        <v>945</v>
      </c>
      <c r="B16" s="95">
        <f>B17+B18+B19+B20+B21</f>
        <v>27000</v>
      </c>
      <c r="C16" s="95">
        <f>C17+C18+C19+C20+C21</f>
        <v>1656</v>
      </c>
      <c r="D16" s="95">
        <f>D17+D18+D19+D20+D21</f>
        <v>-25344</v>
      </c>
      <c r="E16" s="40"/>
      <c r="F16" s="38" t="s">
        <v>930</v>
      </c>
      <c r="G16" s="95">
        <f>G17+G18</f>
        <v>27000</v>
      </c>
      <c r="H16" s="95">
        <f>H17+H18</f>
        <v>1656</v>
      </c>
      <c r="I16" s="95">
        <f>I17+I18</f>
        <v>-25344</v>
      </c>
      <c r="J16" s="40"/>
    </row>
    <row r="17" spans="1:10" s="84" customFormat="1" ht="48.75" customHeight="1">
      <c r="A17" s="40" t="s">
        <v>946</v>
      </c>
      <c r="B17" s="97">
        <v>7000</v>
      </c>
      <c r="C17" s="97">
        <v>0</v>
      </c>
      <c r="D17" s="97">
        <f>C17-B17</f>
        <v>-7000</v>
      </c>
      <c r="E17" s="98"/>
      <c r="F17" s="40" t="s">
        <v>947</v>
      </c>
      <c r="G17" s="97">
        <v>22000</v>
      </c>
      <c r="H17" s="97">
        <v>1656</v>
      </c>
      <c r="I17" s="97">
        <f>H17-G17</f>
        <v>-20344</v>
      </c>
      <c r="J17" s="98"/>
    </row>
    <row r="18" spans="1:10" s="84" customFormat="1" ht="37.5" customHeight="1">
      <c r="A18" s="40" t="s">
        <v>948</v>
      </c>
      <c r="B18" s="97">
        <v>2000</v>
      </c>
      <c r="C18" s="97">
        <v>0</v>
      </c>
      <c r="D18" s="97">
        <f>C18-B18</f>
        <v>-2000</v>
      </c>
      <c r="E18" s="98"/>
      <c r="F18" s="40" t="s">
        <v>949</v>
      </c>
      <c r="G18" s="97">
        <v>5000</v>
      </c>
      <c r="H18" s="97">
        <v>0</v>
      </c>
      <c r="I18" s="97">
        <f>H18-G18</f>
        <v>-5000</v>
      </c>
      <c r="J18" s="40"/>
    </row>
    <row r="19" spans="1:10" s="84" customFormat="1" ht="30" customHeight="1">
      <c r="A19" s="40" t="s">
        <v>950</v>
      </c>
      <c r="B19" s="97">
        <v>3000</v>
      </c>
      <c r="C19" s="97">
        <v>0</v>
      </c>
      <c r="D19" s="97">
        <f>C19-B19</f>
        <v>-3000</v>
      </c>
      <c r="E19" s="98"/>
      <c r="F19" s="98"/>
      <c r="G19" s="97"/>
      <c r="H19" s="97"/>
      <c r="I19" s="97"/>
      <c r="J19" s="98"/>
    </row>
    <row r="20" spans="1:10" s="84" customFormat="1" ht="30" customHeight="1">
      <c r="A20" s="40" t="s">
        <v>951</v>
      </c>
      <c r="B20" s="97">
        <v>8800</v>
      </c>
      <c r="C20" s="97">
        <v>0</v>
      </c>
      <c r="D20" s="97">
        <f>C20-B20</f>
        <v>-8800</v>
      </c>
      <c r="E20" s="98"/>
      <c r="F20" s="98"/>
      <c r="G20" s="97"/>
      <c r="H20" s="97"/>
      <c r="I20" s="97"/>
      <c r="J20" s="98"/>
    </row>
    <row r="21" spans="1:10" s="84" customFormat="1" ht="30" customHeight="1">
      <c r="A21" s="40" t="s">
        <v>952</v>
      </c>
      <c r="B21" s="97">
        <v>6200</v>
      </c>
      <c r="C21" s="97">
        <v>1656</v>
      </c>
      <c r="D21" s="97">
        <f>C21-B21</f>
        <v>-4544</v>
      </c>
      <c r="E21" s="98"/>
      <c r="F21" s="98"/>
      <c r="G21" s="97"/>
      <c r="H21" s="97"/>
      <c r="I21" s="97"/>
      <c r="J21" s="98"/>
    </row>
    <row r="22" spans="1:10" s="85" customFormat="1" ht="31.5" customHeight="1">
      <c r="A22" s="38" t="s">
        <v>953</v>
      </c>
      <c r="B22" s="95">
        <f>B23+B31+B41+B42</f>
        <v>2804</v>
      </c>
      <c r="C22" s="95">
        <f>C23+C31+C41+C42</f>
        <v>2339</v>
      </c>
      <c r="D22" s="95">
        <f>D23+D31+D41+D42</f>
        <v>-465</v>
      </c>
      <c r="E22" s="96"/>
      <c r="F22" s="38" t="s">
        <v>930</v>
      </c>
      <c r="G22" s="95">
        <f>G23+G42+G31+G41</f>
        <v>2804</v>
      </c>
      <c r="H22" s="95">
        <f>H23+H42+H31+H41</f>
        <v>2339</v>
      </c>
      <c r="I22" s="95">
        <f>I23+I42+I31+I41</f>
        <v>-465</v>
      </c>
      <c r="J22" s="98"/>
    </row>
    <row r="23" spans="1:10" s="85" customFormat="1" ht="30" customHeight="1">
      <c r="A23" s="40" t="s">
        <v>954</v>
      </c>
      <c r="B23" s="97">
        <v>399</v>
      </c>
      <c r="C23" s="97">
        <v>889</v>
      </c>
      <c r="D23" s="97">
        <f>C23-B23</f>
        <v>490</v>
      </c>
      <c r="E23" s="98"/>
      <c r="F23" s="40" t="s">
        <v>955</v>
      </c>
      <c r="G23" s="97">
        <f>SUM(G24:G30)</f>
        <v>399</v>
      </c>
      <c r="H23" s="97">
        <f>SUM(H24:H30)</f>
        <v>889</v>
      </c>
      <c r="I23" s="97">
        <f>SUM(I24:I30)</f>
        <v>490</v>
      </c>
      <c r="J23" s="98"/>
    </row>
    <row r="24" spans="1:10" s="85" customFormat="1" ht="63.75" customHeight="1">
      <c r="A24" s="98"/>
      <c r="B24" s="97"/>
      <c r="C24" s="97"/>
      <c r="D24" s="97"/>
      <c r="E24" s="98"/>
      <c r="F24" s="40" t="s">
        <v>956</v>
      </c>
      <c r="G24" s="97">
        <v>158</v>
      </c>
      <c r="H24" s="97">
        <v>175</v>
      </c>
      <c r="I24" s="97">
        <f>H24-G24</f>
        <v>17</v>
      </c>
      <c r="J24" s="40" t="s">
        <v>957</v>
      </c>
    </row>
    <row r="25" spans="1:10" s="85" customFormat="1" ht="39" customHeight="1">
      <c r="A25" s="98"/>
      <c r="B25" s="97"/>
      <c r="C25" s="97"/>
      <c r="D25" s="97"/>
      <c r="E25" s="98"/>
      <c r="F25" s="40" t="s">
        <v>958</v>
      </c>
      <c r="G25" s="97">
        <v>30</v>
      </c>
      <c r="H25" s="97">
        <v>0</v>
      </c>
      <c r="I25" s="97">
        <f aca="true" t="shared" si="1" ref="I25:I30">H25-G25</f>
        <v>-30</v>
      </c>
      <c r="J25" s="40"/>
    </row>
    <row r="26" spans="1:10" s="85" customFormat="1" ht="66" customHeight="1">
      <c r="A26" s="98"/>
      <c r="B26" s="97"/>
      <c r="C26" s="97"/>
      <c r="D26" s="97"/>
      <c r="E26" s="98"/>
      <c r="F26" s="40" t="s">
        <v>959</v>
      </c>
      <c r="G26" s="97">
        <v>45</v>
      </c>
      <c r="H26" s="97">
        <v>45</v>
      </c>
      <c r="I26" s="97">
        <f t="shared" si="1"/>
        <v>0</v>
      </c>
      <c r="J26" s="40" t="s">
        <v>960</v>
      </c>
    </row>
    <row r="27" spans="1:10" s="85" customFormat="1" ht="97.5" customHeight="1">
      <c r="A27" s="98"/>
      <c r="B27" s="97"/>
      <c r="C27" s="97"/>
      <c r="D27" s="97"/>
      <c r="E27" s="98"/>
      <c r="F27" s="40" t="s">
        <v>961</v>
      </c>
      <c r="G27" s="97">
        <v>46</v>
      </c>
      <c r="H27" s="97">
        <v>66</v>
      </c>
      <c r="I27" s="97">
        <f t="shared" si="1"/>
        <v>20</v>
      </c>
      <c r="J27" s="40" t="s">
        <v>962</v>
      </c>
    </row>
    <row r="28" spans="1:10" s="85" customFormat="1" ht="33.75" customHeight="1">
      <c r="A28" s="98"/>
      <c r="B28" s="97"/>
      <c r="C28" s="97"/>
      <c r="D28" s="97"/>
      <c r="E28" s="98"/>
      <c r="F28" s="40" t="s">
        <v>963</v>
      </c>
      <c r="G28" s="97">
        <v>22</v>
      </c>
      <c r="H28" s="97">
        <v>0</v>
      </c>
      <c r="I28" s="97">
        <f t="shared" si="1"/>
        <v>-22</v>
      </c>
      <c r="J28" s="40"/>
    </row>
    <row r="29" spans="1:10" s="85" customFormat="1" ht="37.5" customHeight="1">
      <c r="A29" s="98"/>
      <c r="B29" s="97"/>
      <c r="C29" s="97"/>
      <c r="D29" s="97"/>
      <c r="E29" s="98"/>
      <c r="F29" s="40" t="s">
        <v>964</v>
      </c>
      <c r="G29" s="97">
        <v>81</v>
      </c>
      <c r="H29" s="97">
        <v>0</v>
      </c>
      <c r="I29" s="97">
        <f t="shared" si="1"/>
        <v>-81</v>
      </c>
      <c r="J29" s="40"/>
    </row>
    <row r="30" spans="1:10" s="85" customFormat="1" ht="175.5" customHeight="1">
      <c r="A30" s="98"/>
      <c r="B30" s="97"/>
      <c r="C30" s="97"/>
      <c r="D30" s="97"/>
      <c r="E30" s="40"/>
      <c r="F30" s="40" t="s">
        <v>965</v>
      </c>
      <c r="G30" s="97">
        <v>17</v>
      </c>
      <c r="H30" s="97">
        <v>603</v>
      </c>
      <c r="I30" s="97">
        <f t="shared" si="1"/>
        <v>586</v>
      </c>
      <c r="J30" s="40" t="s">
        <v>966</v>
      </c>
    </row>
    <row r="31" spans="1:10" s="85" customFormat="1" ht="27" customHeight="1">
      <c r="A31" s="40" t="s">
        <v>967</v>
      </c>
      <c r="B31" s="97">
        <v>245</v>
      </c>
      <c r="C31" s="97">
        <v>131</v>
      </c>
      <c r="D31" s="97">
        <f>C31-B31</f>
        <v>-114</v>
      </c>
      <c r="E31" s="98"/>
      <c r="F31" s="40" t="s">
        <v>967</v>
      </c>
      <c r="G31" s="97">
        <f>SUM(G32:G40)</f>
        <v>245</v>
      </c>
      <c r="H31" s="97">
        <f>SUM(H32:H40)</f>
        <v>131</v>
      </c>
      <c r="I31" s="97">
        <f>SUM(I32:I40)</f>
        <v>-114</v>
      </c>
      <c r="J31" s="98"/>
    </row>
    <row r="32" spans="1:10" s="85" customFormat="1" ht="33" customHeight="1">
      <c r="A32" s="98"/>
      <c r="B32" s="97"/>
      <c r="C32" s="97"/>
      <c r="D32" s="97"/>
      <c r="E32" s="98"/>
      <c r="F32" s="40" t="s">
        <v>968</v>
      </c>
      <c r="G32" s="97">
        <v>150</v>
      </c>
      <c r="H32" s="97">
        <v>0</v>
      </c>
      <c r="I32" s="97">
        <f>H32-G32</f>
        <v>-150</v>
      </c>
      <c r="J32" s="98"/>
    </row>
    <row r="33" spans="1:10" s="85" customFormat="1" ht="45" customHeight="1">
      <c r="A33" s="98"/>
      <c r="B33" s="97"/>
      <c r="C33" s="97"/>
      <c r="D33" s="97"/>
      <c r="E33" s="98"/>
      <c r="F33" s="40" t="s">
        <v>969</v>
      </c>
      <c r="G33" s="97">
        <v>5</v>
      </c>
      <c r="H33" s="97">
        <v>0</v>
      </c>
      <c r="I33" s="97">
        <f aca="true" t="shared" si="2" ref="I33:I42">H33-G33</f>
        <v>-5</v>
      </c>
      <c r="J33" s="98"/>
    </row>
    <row r="34" spans="1:10" s="85" customFormat="1" ht="58.5" customHeight="1">
      <c r="A34" s="98"/>
      <c r="B34" s="97"/>
      <c r="C34" s="97"/>
      <c r="D34" s="97"/>
      <c r="E34" s="98"/>
      <c r="F34" s="40" t="s">
        <v>970</v>
      </c>
      <c r="G34" s="97">
        <v>60</v>
      </c>
      <c r="H34" s="97">
        <v>0</v>
      </c>
      <c r="I34" s="97">
        <f t="shared" si="2"/>
        <v>-60</v>
      </c>
      <c r="J34" s="98"/>
    </row>
    <row r="35" spans="1:10" s="85" customFormat="1" ht="73.5" customHeight="1">
      <c r="A35" s="98"/>
      <c r="B35" s="97"/>
      <c r="C35" s="97"/>
      <c r="D35" s="97"/>
      <c r="E35" s="98"/>
      <c r="F35" s="40" t="s">
        <v>971</v>
      </c>
      <c r="G35" s="97">
        <v>10</v>
      </c>
      <c r="H35" s="97">
        <v>0</v>
      </c>
      <c r="I35" s="97">
        <f t="shared" si="2"/>
        <v>-10</v>
      </c>
      <c r="J35" s="98"/>
    </row>
    <row r="36" spans="1:10" s="85" customFormat="1" ht="75.75" customHeight="1">
      <c r="A36" s="98"/>
      <c r="B36" s="97"/>
      <c r="C36" s="97"/>
      <c r="D36" s="97"/>
      <c r="E36" s="98"/>
      <c r="F36" s="40" t="s">
        <v>972</v>
      </c>
      <c r="G36" s="97">
        <v>10</v>
      </c>
      <c r="H36" s="97">
        <v>0</v>
      </c>
      <c r="I36" s="97">
        <f t="shared" si="2"/>
        <v>-10</v>
      </c>
      <c r="J36" s="98"/>
    </row>
    <row r="37" spans="1:10" s="85" customFormat="1" ht="72" customHeight="1">
      <c r="A37" s="98"/>
      <c r="B37" s="97"/>
      <c r="C37" s="97"/>
      <c r="D37" s="97"/>
      <c r="E37" s="98"/>
      <c r="F37" s="40" t="s">
        <v>973</v>
      </c>
      <c r="G37" s="97">
        <v>2</v>
      </c>
      <c r="H37" s="97">
        <v>0</v>
      </c>
      <c r="I37" s="97">
        <f t="shared" si="2"/>
        <v>-2</v>
      </c>
      <c r="J37" s="98"/>
    </row>
    <row r="38" spans="1:10" s="85" customFormat="1" ht="102" customHeight="1">
      <c r="A38" s="98"/>
      <c r="B38" s="97"/>
      <c r="C38" s="97"/>
      <c r="D38" s="97"/>
      <c r="E38" s="98"/>
      <c r="F38" s="40" t="s">
        <v>974</v>
      </c>
      <c r="G38" s="97">
        <v>2</v>
      </c>
      <c r="H38" s="97">
        <v>0</v>
      </c>
      <c r="I38" s="97">
        <f t="shared" si="2"/>
        <v>-2</v>
      </c>
      <c r="J38" s="98"/>
    </row>
    <row r="39" spans="1:10" s="85" customFormat="1" ht="33.75" customHeight="1">
      <c r="A39" s="98"/>
      <c r="B39" s="97"/>
      <c r="C39" s="97"/>
      <c r="D39" s="97"/>
      <c r="E39" s="98"/>
      <c r="F39" s="40" t="s">
        <v>975</v>
      </c>
      <c r="G39" s="97">
        <v>6</v>
      </c>
      <c r="H39" s="97">
        <v>0</v>
      </c>
      <c r="I39" s="97">
        <f t="shared" si="2"/>
        <v>-6</v>
      </c>
      <c r="J39" s="98"/>
    </row>
    <row r="40" spans="1:10" s="85" customFormat="1" ht="55.5" customHeight="1">
      <c r="A40" s="98"/>
      <c r="B40" s="97"/>
      <c r="C40" s="97"/>
      <c r="D40" s="97"/>
      <c r="E40" s="98"/>
      <c r="F40" s="40" t="s">
        <v>976</v>
      </c>
      <c r="G40" s="97">
        <v>0</v>
      </c>
      <c r="H40" s="97">
        <v>131</v>
      </c>
      <c r="I40" s="97">
        <f t="shared" si="2"/>
        <v>131</v>
      </c>
      <c r="J40" s="40" t="s">
        <v>977</v>
      </c>
    </row>
    <row r="41" spans="1:10" s="85" customFormat="1" ht="108" customHeight="1">
      <c r="A41" s="40" t="s">
        <v>978</v>
      </c>
      <c r="B41" s="97">
        <v>2160</v>
      </c>
      <c r="C41" s="97">
        <v>1308</v>
      </c>
      <c r="D41" s="97">
        <f>C41-B41</f>
        <v>-852</v>
      </c>
      <c r="E41" s="98"/>
      <c r="F41" s="40" t="s">
        <v>979</v>
      </c>
      <c r="G41" s="97">
        <v>2160</v>
      </c>
      <c r="H41" s="97">
        <v>1308</v>
      </c>
      <c r="I41" s="97">
        <f t="shared" si="2"/>
        <v>-852</v>
      </c>
      <c r="J41" s="40" t="s">
        <v>980</v>
      </c>
    </row>
    <row r="42" spans="1:10" s="85" customFormat="1" ht="63.75" customHeight="1">
      <c r="A42" s="40" t="s">
        <v>981</v>
      </c>
      <c r="B42" s="97">
        <v>0</v>
      </c>
      <c r="C42" s="97">
        <v>11</v>
      </c>
      <c r="D42" s="97">
        <f>C42-B42</f>
        <v>11</v>
      </c>
      <c r="E42" s="40" t="s">
        <v>982</v>
      </c>
      <c r="F42" s="40" t="s">
        <v>981</v>
      </c>
      <c r="G42" s="97">
        <v>0</v>
      </c>
      <c r="H42" s="97">
        <v>11</v>
      </c>
      <c r="I42" s="97">
        <f t="shared" si="2"/>
        <v>11</v>
      </c>
      <c r="J42" s="40"/>
    </row>
    <row r="43" spans="1:10" s="85" customFormat="1" ht="30" customHeight="1">
      <c r="A43" s="38" t="s">
        <v>983</v>
      </c>
      <c r="B43" s="95">
        <f>B44+B45</f>
        <v>805</v>
      </c>
      <c r="C43" s="95">
        <f>C44+C45</f>
        <v>805</v>
      </c>
      <c r="D43" s="95">
        <f>D44+D45</f>
        <v>0</v>
      </c>
      <c r="E43" s="40"/>
      <c r="F43" s="38" t="s">
        <v>930</v>
      </c>
      <c r="G43" s="95">
        <f>G44</f>
        <v>805</v>
      </c>
      <c r="H43" s="95">
        <f>H44</f>
        <v>805</v>
      </c>
      <c r="I43" s="95">
        <f>I44</f>
        <v>0</v>
      </c>
      <c r="J43" s="40"/>
    </row>
    <row r="44" spans="1:10" s="84" customFormat="1" ht="30" customHeight="1">
      <c r="A44" s="40" t="s">
        <v>984</v>
      </c>
      <c r="B44" s="97">
        <v>445</v>
      </c>
      <c r="C44" s="97">
        <v>445</v>
      </c>
      <c r="D44" s="97">
        <f>C44-B44</f>
        <v>0</v>
      </c>
      <c r="E44" s="98"/>
      <c r="F44" s="40" t="s">
        <v>985</v>
      </c>
      <c r="G44" s="97">
        <v>805</v>
      </c>
      <c r="H44" s="97">
        <v>805</v>
      </c>
      <c r="I44" s="97">
        <f>H44-G44</f>
        <v>0</v>
      </c>
      <c r="J44" s="40"/>
    </row>
    <row r="45" spans="1:10" s="84" customFormat="1" ht="30" customHeight="1">
      <c r="A45" s="40" t="s">
        <v>986</v>
      </c>
      <c r="B45" s="97">
        <v>360</v>
      </c>
      <c r="C45" s="97">
        <v>360</v>
      </c>
      <c r="D45" s="97">
        <f>C45-B45</f>
        <v>0</v>
      </c>
      <c r="E45" s="98"/>
      <c r="F45" s="98"/>
      <c r="G45" s="97"/>
      <c r="H45" s="97"/>
      <c r="I45" s="97"/>
      <c r="J45" s="98"/>
    </row>
    <row r="46" spans="1:10" s="84" customFormat="1" ht="30" customHeight="1">
      <c r="A46" s="38" t="s">
        <v>987</v>
      </c>
      <c r="B46" s="95">
        <f>B47+B48+B51</f>
        <v>2500</v>
      </c>
      <c r="C46" s="95">
        <f>C47+C48+C51</f>
        <v>2500</v>
      </c>
      <c r="D46" s="95">
        <f>D47+D48+D51</f>
        <v>0</v>
      </c>
      <c r="E46" s="96"/>
      <c r="F46" s="38" t="s">
        <v>930</v>
      </c>
      <c r="G46" s="95">
        <f>SUM(G47:G54)</f>
        <v>2500</v>
      </c>
      <c r="H46" s="95">
        <f>SUM(H47:H54)</f>
        <v>2500</v>
      </c>
      <c r="I46" s="95">
        <f>SUM(I47:I54)</f>
        <v>0</v>
      </c>
      <c r="J46" s="98"/>
    </row>
    <row r="47" spans="1:10" s="84" customFormat="1" ht="30" customHeight="1">
      <c r="A47" s="99" t="s">
        <v>988</v>
      </c>
      <c r="B47" s="97">
        <v>50</v>
      </c>
      <c r="C47" s="97">
        <v>50</v>
      </c>
      <c r="D47" s="97">
        <f>C47-B47</f>
        <v>0</v>
      </c>
      <c r="E47" s="98"/>
      <c r="F47" s="100" t="s">
        <v>989</v>
      </c>
      <c r="G47" s="97">
        <v>44</v>
      </c>
      <c r="H47" s="97">
        <v>44</v>
      </c>
      <c r="I47" s="97">
        <f>H47-G47</f>
        <v>0</v>
      </c>
      <c r="J47" s="98"/>
    </row>
    <row r="48" spans="1:10" s="84" customFormat="1" ht="30" customHeight="1">
      <c r="A48" s="99" t="s">
        <v>990</v>
      </c>
      <c r="B48" s="97">
        <f>B49+B50</f>
        <v>500</v>
      </c>
      <c r="C48" s="97">
        <f>C49+C50</f>
        <v>500</v>
      </c>
      <c r="D48" s="97">
        <f>D49+D50</f>
        <v>0</v>
      </c>
      <c r="E48" s="98"/>
      <c r="F48" s="100" t="s">
        <v>991</v>
      </c>
      <c r="G48" s="97">
        <v>91</v>
      </c>
      <c r="H48" s="97">
        <v>91</v>
      </c>
      <c r="I48" s="97">
        <f aca="true" t="shared" si="3" ref="I48:I54">H48-G48</f>
        <v>0</v>
      </c>
      <c r="J48" s="40"/>
    </row>
    <row r="49" spans="1:10" s="84" customFormat="1" ht="30" customHeight="1">
      <c r="A49" s="40" t="s">
        <v>992</v>
      </c>
      <c r="B49" s="97">
        <v>400</v>
      </c>
      <c r="C49" s="97">
        <v>400</v>
      </c>
      <c r="D49" s="97">
        <f>C49-B49</f>
        <v>0</v>
      </c>
      <c r="E49" s="98"/>
      <c r="F49" s="100" t="s">
        <v>993</v>
      </c>
      <c r="G49" s="97">
        <v>189</v>
      </c>
      <c r="H49" s="97">
        <v>189</v>
      </c>
      <c r="I49" s="97">
        <f t="shared" si="3"/>
        <v>0</v>
      </c>
      <c r="J49" s="40"/>
    </row>
    <row r="50" spans="1:10" s="84" customFormat="1" ht="30" customHeight="1">
      <c r="A50" s="40" t="s">
        <v>994</v>
      </c>
      <c r="B50" s="97">
        <v>100</v>
      </c>
      <c r="C50" s="97">
        <v>100</v>
      </c>
      <c r="D50" s="97">
        <f>C50-B50</f>
        <v>0</v>
      </c>
      <c r="E50" s="98"/>
      <c r="F50" s="100" t="s">
        <v>995</v>
      </c>
      <c r="G50" s="97">
        <v>570</v>
      </c>
      <c r="H50" s="97">
        <v>570</v>
      </c>
      <c r="I50" s="97">
        <f t="shared" si="3"/>
        <v>0</v>
      </c>
      <c r="J50" s="40"/>
    </row>
    <row r="51" spans="1:10" s="84" customFormat="1" ht="30" customHeight="1">
      <c r="A51" s="40" t="s">
        <v>996</v>
      </c>
      <c r="B51" s="97">
        <v>1950</v>
      </c>
      <c r="C51" s="97">
        <v>1950</v>
      </c>
      <c r="D51" s="97">
        <f>C51-B51</f>
        <v>0</v>
      </c>
      <c r="E51" s="98"/>
      <c r="F51" s="40" t="s">
        <v>997</v>
      </c>
      <c r="G51" s="97">
        <v>1120</v>
      </c>
      <c r="H51" s="97">
        <v>1120</v>
      </c>
      <c r="I51" s="97">
        <f t="shared" si="3"/>
        <v>0</v>
      </c>
      <c r="J51" s="40"/>
    </row>
    <row r="52" spans="1:10" s="84" customFormat="1" ht="30" customHeight="1">
      <c r="A52" s="98"/>
      <c r="B52" s="97"/>
      <c r="C52" s="97"/>
      <c r="D52" s="97"/>
      <c r="E52" s="98"/>
      <c r="F52" s="40" t="s">
        <v>998</v>
      </c>
      <c r="G52" s="97">
        <v>46</v>
      </c>
      <c r="H52" s="97">
        <v>46</v>
      </c>
      <c r="I52" s="97">
        <f t="shared" si="3"/>
        <v>0</v>
      </c>
      <c r="J52" s="98"/>
    </row>
    <row r="53" spans="1:10" s="84" customFormat="1" ht="30" customHeight="1">
      <c r="A53" s="98"/>
      <c r="B53" s="97"/>
      <c r="C53" s="97"/>
      <c r="D53" s="97"/>
      <c r="E53" s="98"/>
      <c r="F53" s="40" t="s">
        <v>999</v>
      </c>
      <c r="G53" s="97">
        <v>200</v>
      </c>
      <c r="H53" s="97">
        <v>200</v>
      </c>
      <c r="I53" s="97">
        <f t="shared" si="3"/>
        <v>0</v>
      </c>
      <c r="J53" s="40"/>
    </row>
    <row r="54" spans="1:10" s="84" customFormat="1" ht="30" customHeight="1">
      <c r="A54" s="98"/>
      <c r="B54" s="97"/>
      <c r="C54" s="97"/>
      <c r="D54" s="97"/>
      <c r="E54" s="98"/>
      <c r="F54" s="40" t="s">
        <v>1000</v>
      </c>
      <c r="G54" s="97">
        <v>240</v>
      </c>
      <c r="H54" s="97">
        <v>240</v>
      </c>
      <c r="I54" s="97">
        <f t="shared" si="3"/>
        <v>0</v>
      </c>
      <c r="J54" s="40"/>
    </row>
    <row r="55" spans="1:10" s="84" customFormat="1" ht="30" customHeight="1">
      <c r="A55" s="38" t="s">
        <v>1001</v>
      </c>
      <c r="B55" s="95">
        <f>B56</f>
        <v>0</v>
      </c>
      <c r="C55" s="95">
        <f>C56</f>
        <v>14500</v>
      </c>
      <c r="D55" s="95">
        <f>D56</f>
        <v>14500</v>
      </c>
      <c r="E55" s="98"/>
      <c r="F55" s="38" t="s">
        <v>930</v>
      </c>
      <c r="G55" s="95">
        <f>SUM(G56:G58)</f>
        <v>0</v>
      </c>
      <c r="H55" s="95">
        <f>SUM(H56:H58)</f>
        <v>14500</v>
      </c>
      <c r="I55" s="95">
        <f>SUM(I56:I58)</f>
        <v>14500</v>
      </c>
      <c r="J55" s="40"/>
    </row>
    <row r="56" spans="1:10" s="84" customFormat="1" ht="33" customHeight="1">
      <c r="A56" s="98" t="s">
        <v>1002</v>
      </c>
      <c r="B56" s="97">
        <v>0</v>
      </c>
      <c r="C56" s="97">
        <v>14500</v>
      </c>
      <c r="D56" s="97">
        <f>C56-B56</f>
        <v>14500</v>
      </c>
      <c r="E56" s="98"/>
      <c r="F56" s="98" t="s">
        <v>1003</v>
      </c>
      <c r="G56" s="97">
        <v>0</v>
      </c>
      <c r="H56" s="97">
        <v>2500</v>
      </c>
      <c r="I56" s="97">
        <f>H56-G56</f>
        <v>2500</v>
      </c>
      <c r="J56" s="40"/>
    </row>
    <row r="57" spans="1:10" s="84" customFormat="1" ht="33" customHeight="1">
      <c r="A57" s="98"/>
      <c r="B57" s="97"/>
      <c r="C57" s="97"/>
      <c r="D57" s="97"/>
      <c r="E57" s="98"/>
      <c r="F57" s="98" t="s">
        <v>1004</v>
      </c>
      <c r="G57" s="97">
        <v>0</v>
      </c>
      <c r="H57" s="97">
        <v>9000</v>
      </c>
      <c r="I57" s="97">
        <f>H57-G57</f>
        <v>9000</v>
      </c>
      <c r="J57" s="40"/>
    </row>
    <row r="58" spans="1:10" s="84" customFormat="1" ht="33" customHeight="1">
      <c r="A58" s="98"/>
      <c r="B58" s="97"/>
      <c r="C58" s="97"/>
      <c r="D58" s="97"/>
      <c r="E58" s="98"/>
      <c r="F58" s="98" t="s">
        <v>1005</v>
      </c>
      <c r="G58" s="97">
        <v>0</v>
      </c>
      <c r="H58" s="97">
        <v>3000</v>
      </c>
      <c r="I58" s="97">
        <f>H58-G58</f>
        <v>3000</v>
      </c>
      <c r="J58" s="40"/>
    </row>
    <row r="59" spans="1:10" s="84" customFormat="1" ht="30" customHeight="1">
      <c r="A59" s="38" t="s">
        <v>1006</v>
      </c>
      <c r="B59" s="95">
        <v>3000</v>
      </c>
      <c r="C59" s="95">
        <v>3016</v>
      </c>
      <c r="D59" s="95">
        <f>SUM(D60:D66)</f>
        <v>16</v>
      </c>
      <c r="E59" s="96"/>
      <c r="F59" s="38" t="s">
        <v>930</v>
      </c>
      <c r="G59" s="95">
        <f>G60+G61+G62</f>
        <v>3000</v>
      </c>
      <c r="H59" s="95">
        <f>H60+H61+H62</f>
        <v>3016</v>
      </c>
      <c r="I59" s="95">
        <f>I60+I61+I62</f>
        <v>16</v>
      </c>
      <c r="J59" s="98"/>
    </row>
    <row r="60" spans="1:10" s="84" customFormat="1" ht="30" customHeight="1">
      <c r="A60" s="40" t="s">
        <v>1007</v>
      </c>
      <c r="B60" s="97">
        <v>524</v>
      </c>
      <c r="C60" s="97">
        <v>524</v>
      </c>
      <c r="D60" s="97">
        <f>C60-B60</f>
        <v>0</v>
      </c>
      <c r="E60" s="98"/>
      <c r="F60" s="40" t="s">
        <v>1008</v>
      </c>
      <c r="G60" s="97">
        <v>2925</v>
      </c>
      <c r="H60" s="97">
        <v>2925</v>
      </c>
      <c r="I60" s="97">
        <f>H60-G60</f>
        <v>0</v>
      </c>
      <c r="J60" s="98"/>
    </row>
    <row r="61" spans="1:10" s="84" customFormat="1" ht="30" customHeight="1">
      <c r="A61" s="40" t="s">
        <v>1009</v>
      </c>
      <c r="B61" s="97">
        <v>800</v>
      </c>
      <c r="C61" s="97">
        <v>800</v>
      </c>
      <c r="D61" s="97">
        <f aca="true" t="shared" si="4" ref="D61:D66">C61-B61</f>
        <v>0</v>
      </c>
      <c r="E61" s="98"/>
      <c r="F61" s="40" t="s">
        <v>1010</v>
      </c>
      <c r="G61" s="97">
        <v>75</v>
      </c>
      <c r="H61" s="97">
        <v>75</v>
      </c>
      <c r="I61" s="97">
        <f>H61-G61</f>
        <v>0</v>
      </c>
      <c r="J61" s="98"/>
    </row>
    <row r="62" spans="1:10" s="84" customFormat="1" ht="30.75" customHeight="1">
      <c r="A62" s="40" t="s">
        <v>1011</v>
      </c>
      <c r="B62" s="97">
        <v>39</v>
      </c>
      <c r="C62" s="97">
        <v>39</v>
      </c>
      <c r="D62" s="97">
        <f t="shared" si="4"/>
        <v>0</v>
      </c>
      <c r="E62" s="98"/>
      <c r="F62" s="98" t="s">
        <v>1012</v>
      </c>
      <c r="G62" s="97">
        <v>0</v>
      </c>
      <c r="H62" s="97">
        <v>16</v>
      </c>
      <c r="I62" s="97">
        <f>H62-G62</f>
        <v>16</v>
      </c>
      <c r="J62" s="98"/>
    </row>
    <row r="63" spans="1:10" s="84" customFormat="1" ht="30" customHeight="1">
      <c r="A63" s="40" t="s">
        <v>1013</v>
      </c>
      <c r="B63" s="97">
        <v>856</v>
      </c>
      <c r="C63" s="97">
        <v>856</v>
      </c>
      <c r="D63" s="97">
        <f t="shared" si="4"/>
        <v>0</v>
      </c>
      <c r="E63" s="98"/>
      <c r="F63" s="98"/>
      <c r="G63" s="97"/>
      <c r="H63" s="97"/>
      <c r="I63" s="97"/>
      <c r="J63" s="98"/>
    </row>
    <row r="64" spans="1:10" s="84" customFormat="1" ht="30" customHeight="1">
      <c r="A64" s="40" t="s">
        <v>1014</v>
      </c>
      <c r="B64" s="97">
        <v>296</v>
      </c>
      <c r="C64" s="97">
        <v>296</v>
      </c>
      <c r="D64" s="97">
        <f t="shared" si="4"/>
        <v>0</v>
      </c>
      <c r="E64" s="98"/>
      <c r="F64" s="98"/>
      <c r="G64" s="97"/>
      <c r="H64" s="97"/>
      <c r="I64" s="97"/>
      <c r="J64" s="98"/>
    </row>
    <row r="65" spans="1:10" s="84" customFormat="1" ht="30" customHeight="1">
      <c r="A65" s="40" t="s">
        <v>1015</v>
      </c>
      <c r="B65" s="97">
        <v>486</v>
      </c>
      <c r="C65" s="97">
        <v>486</v>
      </c>
      <c r="D65" s="97">
        <f t="shared" si="4"/>
        <v>0</v>
      </c>
      <c r="E65" s="98"/>
      <c r="F65" s="98"/>
      <c r="G65" s="97"/>
      <c r="H65" s="97"/>
      <c r="I65" s="97"/>
      <c r="J65" s="98"/>
    </row>
    <row r="66" spans="1:10" s="84" customFormat="1" ht="30" customHeight="1">
      <c r="A66" s="40" t="s">
        <v>1016</v>
      </c>
      <c r="B66" s="97">
        <v>0</v>
      </c>
      <c r="C66" s="97">
        <v>16</v>
      </c>
      <c r="D66" s="97">
        <f t="shared" si="4"/>
        <v>16</v>
      </c>
      <c r="E66" s="103"/>
      <c r="F66" s="104"/>
      <c r="G66" s="105"/>
      <c r="H66" s="105"/>
      <c r="I66" s="105"/>
      <c r="J66" s="107"/>
    </row>
    <row r="67" spans="1:10" s="84" customFormat="1" ht="30.75" customHeight="1">
      <c r="A67" s="89"/>
      <c r="B67" s="91"/>
      <c r="C67" s="91"/>
      <c r="D67" s="91"/>
      <c r="E67" s="91"/>
      <c r="F67" s="92"/>
      <c r="G67" s="106"/>
      <c r="H67" s="106"/>
      <c r="I67" s="106"/>
      <c r="J67" s="108"/>
    </row>
    <row r="68" spans="1:10" s="84" customFormat="1" ht="36.75" customHeight="1">
      <c r="A68" s="89"/>
      <c r="B68" s="91"/>
      <c r="C68" s="91"/>
      <c r="D68" s="91"/>
      <c r="E68" s="91"/>
      <c r="F68" s="92"/>
      <c r="G68" s="106"/>
      <c r="H68" s="106"/>
      <c r="I68" s="106"/>
      <c r="J68" s="108"/>
    </row>
    <row r="69" spans="2:9" s="84" customFormat="1" ht="12.75">
      <c r="B69" s="91"/>
      <c r="C69" s="91"/>
      <c r="D69" s="91"/>
      <c r="E69" s="91"/>
      <c r="F69" s="92"/>
      <c r="G69" s="91"/>
      <c r="H69" s="91"/>
      <c r="I69" s="91"/>
    </row>
    <row r="70" spans="2:9" s="84" customFormat="1" ht="12.75">
      <c r="B70" s="91"/>
      <c r="C70" s="91"/>
      <c r="D70" s="91"/>
      <c r="E70" s="91"/>
      <c r="F70" s="92"/>
      <c r="G70" s="91"/>
      <c r="H70" s="91"/>
      <c r="I70" s="91"/>
    </row>
    <row r="71" spans="2:9" s="84" customFormat="1" ht="12.75">
      <c r="B71" s="91"/>
      <c r="C71" s="91"/>
      <c r="D71" s="91"/>
      <c r="E71" s="91"/>
      <c r="F71" s="92"/>
      <c r="G71" s="91"/>
      <c r="H71" s="91"/>
      <c r="I71" s="91"/>
    </row>
    <row r="72" spans="2:9" s="84" customFormat="1" ht="12.75">
      <c r="B72" s="91"/>
      <c r="C72" s="91"/>
      <c r="D72" s="91"/>
      <c r="E72" s="91"/>
      <c r="F72" s="92"/>
      <c r="G72" s="91"/>
      <c r="H72" s="91"/>
      <c r="I72" s="91"/>
    </row>
    <row r="73" spans="2:9" s="84" customFormat="1" ht="12.75">
      <c r="B73" s="91"/>
      <c r="C73" s="91"/>
      <c r="D73" s="91"/>
      <c r="E73" s="91"/>
      <c r="F73" s="92"/>
      <c r="G73" s="91"/>
      <c r="H73" s="91"/>
      <c r="I73" s="91"/>
    </row>
    <row r="74" spans="2:9" s="84" customFormat="1" ht="12.75">
      <c r="B74" s="91"/>
      <c r="C74" s="91"/>
      <c r="D74" s="91"/>
      <c r="E74" s="91"/>
      <c r="F74" s="92"/>
      <c r="G74" s="91"/>
      <c r="H74" s="91"/>
      <c r="I74" s="91"/>
    </row>
    <row r="75" spans="2:9" s="84" customFormat="1" ht="12.75">
      <c r="B75" s="91"/>
      <c r="C75" s="91"/>
      <c r="D75" s="91"/>
      <c r="E75" s="91"/>
      <c r="F75" s="92"/>
      <c r="G75" s="91"/>
      <c r="H75" s="91"/>
      <c r="I75" s="91"/>
    </row>
    <row r="76" spans="2:9" s="84" customFormat="1" ht="12.75">
      <c r="B76" s="91"/>
      <c r="C76" s="91"/>
      <c r="D76" s="91"/>
      <c r="E76" s="91"/>
      <c r="F76" s="92"/>
      <c r="G76" s="91"/>
      <c r="H76" s="91"/>
      <c r="I76" s="91"/>
    </row>
    <row r="77" spans="2:9" s="84" customFormat="1" ht="12.75">
      <c r="B77" s="91"/>
      <c r="C77" s="91"/>
      <c r="D77" s="91"/>
      <c r="E77" s="91"/>
      <c r="F77" s="92"/>
      <c r="G77" s="91"/>
      <c r="H77" s="91"/>
      <c r="I77" s="91"/>
    </row>
    <row r="78" spans="2:9" s="84" customFormat="1" ht="12.75">
      <c r="B78" s="91"/>
      <c r="C78" s="91"/>
      <c r="D78" s="91"/>
      <c r="E78" s="91"/>
      <c r="F78" s="92"/>
      <c r="G78" s="91"/>
      <c r="H78" s="91"/>
      <c r="I78" s="91"/>
    </row>
    <row r="79" spans="2:9" s="84" customFormat="1" ht="12.75">
      <c r="B79" s="91"/>
      <c r="C79" s="91"/>
      <c r="D79" s="91"/>
      <c r="E79" s="91"/>
      <c r="F79" s="92"/>
      <c r="G79" s="91"/>
      <c r="H79" s="91"/>
      <c r="I79" s="91"/>
    </row>
    <row r="80" spans="2:9" s="84" customFormat="1" ht="12.75">
      <c r="B80" s="91"/>
      <c r="C80" s="91"/>
      <c r="D80" s="91"/>
      <c r="E80" s="91"/>
      <c r="F80" s="92"/>
      <c r="G80" s="91"/>
      <c r="H80" s="91"/>
      <c r="I80" s="91"/>
    </row>
    <row r="81" spans="2:9" s="84" customFormat="1" ht="12.75">
      <c r="B81" s="91"/>
      <c r="C81" s="91"/>
      <c r="D81" s="91"/>
      <c r="E81" s="91"/>
      <c r="F81" s="92"/>
      <c r="G81" s="91"/>
      <c r="H81" s="91"/>
      <c r="I81" s="91"/>
    </row>
    <row r="82" spans="2:9" s="84" customFormat="1" ht="12.75">
      <c r="B82" s="91"/>
      <c r="C82" s="91"/>
      <c r="D82" s="91"/>
      <c r="E82" s="91"/>
      <c r="F82" s="92"/>
      <c r="G82" s="91"/>
      <c r="H82" s="91"/>
      <c r="I82" s="91"/>
    </row>
    <row r="83" spans="2:9" s="84" customFormat="1" ht="12.75">
      <c r="B83" s="91"/>
      <c r="C83" s="91"/>
      <c r="D83" s="91"/>
      <c r="E83" s="91"/>
      <c r="F83" s="92"/>
      <c r="G83" s="91"/>
      <c r="H83" s="91"/>
      <c r="I83" s="91"/>
    </row>
    <row r="84" spans="2:9" s="84" customFormat="1" ht="12.75">
      <c r="B84" s="91"/>
      <c r="C84" s="91"/>
      <c r="D84" s="91"/>
      <c r="E84" s="91"/>
      <c r="F84" s="92"/>
      <c r="G84" s="91"/>
      <c r="H84" s="91"/>
      <c r="I84" s="91"/>
    </row>
    <row r="85" spans="2:9" s="84" customFormat="1" ht="12.75">
      <c r="B85" s="91"/>
      <c r="C85" s="91"/>
      <c r="D85" s="91"/>
      <c r="E85" s="91"/>
      <c r="F85" s="92"/>
      <c r="G85" s="91"/>
      <c r="H85" s="91"/>
      <c r="I85" s="91"/>
    </row>
    <row r="86" spans="2:9" s="84" customFormat="1" ht="12.75">
      <c r="B86" s="91"/>
      <c r="C86" s="91"/>
      <c r="D86" s="91"/>
      <c r="E86" s="91"/>
      <c r="F86" s="92"/>
      <c r="G86" s="91"/>
      <c r="H86" s="91"/>
      <c r="I86" s="91"/>
    </row>
    <row r="87" spans="2:9" s="84" customFormat="1" ht="12.75">
      <c r="B87" s="91"/>
      <c r="C87" s="91"/>
      <c r="D87" s="91"/>
      <c r="E87" s="91"/>
      <c r="F87" s="92"/>
      <c r="G87" s="91"/>
      <c r="H87" s="91"/>
      <c r="I87" s="91"/>
    </row>
    <row r="88" spans="2:9" s="84" customFormat="1" ht="12.75">
      <c r="B88" s="91"/>
      <c r="C88" s="91"/>
      <c r="D88" s="91"/>
      <c r="E88" s="91"/>
      <c r="F88" s="92"/>
      <c r="G88" s="91"/>
      <c r="H88" s="91"/>
      <c r="I88" s="91"/>
    </row>
    <row r="89" spans="2:9" s="84" customFormat="1" ht="12.75">
      <c r="B89" s="91"/>
      <c r="C89" s="91"/>
      <c r="D89" s="91"/>
      <c r="E89" s="91"/>
      <c r="F89" s="92"/>
      <c r="G89" s="91"/>
      <c r="H89" s="91"/>
      <c r="I89" s="91"/>
    </row>
    <row r="90" spans="2:9" s="84" customFormat="1" ht="12.75">
      <c r="B90" s="91"/>
      <c r="C90" s="91"/>
      <c r="D90" s="91"/>
      <c r="E90" s="91"/>
      <c r="F90" s="92"/>
      <c r="G90" s="91"/>
      <c r="H90" s="91"/>
      <c r="I90" s="91"/>
    </row>
    <row r="91" spans="2:9" s="84" customFormat="1" ht="12.75">
      <c r="B91" s="91"/>
      <c r="C91" s="91"/>
      <c r="D91" s="91"/>
      <c r="E91" s="91"/>
      <c r="F91" s="92"/>
      <c r="G91" s="91"/>
      <c r="H91" s="91"/>
      <c r="I91" s="91"/>
    </row>
    <row r="92" spans="2:9" s="84" customFormat="1" ht="12.75">
      <c r="B92" s="91"/>
      <c r="C92" s="91"/>
      <c r="D92" s="91"/>
      <c r="E92" s="91"/>
      <c r="F92" s="92"/>
      <c r="G92" s="91"/>
      <c r="H92" s="91"/>
      <c r="I92" s="91"/>
    </row>
    <row r="93" spans="2:9" s="84" customFormat="1" ht="12.75">
      <c r="B93" s="91"/>
      <c r="C93" s="91"/>
      <c r="D93" s="91"/>
      <c r="E93" s="91"/>
      <c r="F93" s="92"/>
      <c r="G93" s="91"/>
      <c r="H93" s="91"/>
      <c r="I93" s="91"/>
    </row>
    <row r="94" spans="2:9" s="84" customFormat="1" ht="12.75">
      <c r="B94" s="91"/>
      <c r="C94" s="91"/>
      <c r="D94" s="91"/>
      <c r="E94" s="91"/>
      <c r="F94" s="92"/>
      <c r="G94" s="91"/>
      <c r="H94" s="91"/>
      <c r="I94" s="91"/>
    </row>
    <row r="95" spans="2:9" s="84" customFormat="1" ht="12.75">
      <c r="B95" s="91"/>
      <c r="C95" s="91"/>
      <c r="D95" s="91"/>
      <c r="E95" s="91"/>
      <c r="F95" s="92"/>
      <c r="G95" s="91"/>
      <c r="H95" s="91"/>
      <c r="I95" s="91"/>
    </row>
    <row r="96" spans="2:9" s="84" customFormat="1" ht="12.75">
      <c r="B96" s="91"/>
      <c r="C96" s="91"/>
      <c r="D96" s="91"/>
      <c r="E96" s="91"/>
      <c r="F96" s="92"/>
      <c r="G96" s="91"/>
      <c r="H96" s="91"/>
      <c r="I96" s="91"/>
    </row>
    <row r="97" spans="2:9" s="84" customFormat="1" ht="12.75">
      <c r="B97" s="91"/>
      <c r="C97" s="91"/>
      <c r="D97" s="91"/>
      <c r="E97" s="91"/>
      <c r="F97" s="92"/>
      <c r="G97" s="91"/>
      <c r="H97" s="91"/>
      <c r="I97" s="91"/>
    </row>
    <row r="98" spans="2:9" s="84" customFormat="1" ht="12.75">
      <c r="B98" s="91"/>
      <c r="C98" s="91"/>
      <c r="D98" s="91"/>
      <c r="E98" s="91"/>
      <c r="F98" s="92"/>
      <c r="G98" s="91"/>
      <c r="H98" s="91"/>
      <c r="I98" s="91"/>
    </row>
    <row r="99" spans="2:9" s="84" customFormat="1" ht="12.75">
      <c r="B99" s="91"/>
      <c r="C99" s="91"/>
      <c r="D99" s="91"/>
      <c r="E99" s="91"/>
      <c r="F99" s="92"/>
      <c r="G99" s="91"/>
      <c r="H99" s="91"/>
      <c r="I99" s="91"/>
    </row>
    <row r="100" spans="2:9" s="84" customFormat="1" ht="12.75">
      <c r="B100" s="91"/>
      <c r="C100" s="91"/>
      <c r="D100" s="91"/>
      <c r="E100" s="91"/>
      <c r="F100" s="92"/>
      <c r="G100" s="91"/>
      <c r="H100" s="91"/>
      <c r="I100" s="91"/>
    </row>
    <row r="101" spans="2:9" s="84" customFormat="1" ht="12.75">
      <c r="B101" s="91"/>
      <c r="C101" s="91"/>
      <c r="D101" s="91"/>
      <c r="E101" s="91"/>
      <c r="F101" s="92"/>
      <c r="G101" s="91"/>
      <c r="H101" s="91"/>
      <c r="I101" s="91"/>
    </row>
    <row r="102" spans="2:9" s="84" customFormat="1" ht="12.75">
      <c r="B102" s="91"/>
      <c r="C102" s="91"/>
      <c r="D102" s="91"/>
      <c r="E102" s="91"/>
      <c r="F102" s="92"/>
      <c r="G102" s="91"/>
      <c r="H102" s="91"/>
      <c r="I102" s="91"/>
    </row>
    <row r="103" spans="2:9" s="84" customFormat="1" ht="12.75">
      <c r="B103" s="91"/>
      <c r="C103" s="91"/>
      <c r="D103" s="91"/>
      <c r="E103" s="91"/>
      <c r="F103" s="92"/>
      <c r="G103" s="91"/>
      <c r="H103" s="91"/>
      <c r="I103" s="91"/>
    </row>
    <row r="104" spans="2:9" s="84" customFormat="1" ht="12.75">
      <c r="B104" s="91"/>
      <c r="C104" s="91"/>
      <c r="D104" s="91"/>
      <c r="E104" s="91"/>
      <c r="F104" s="92"/>
      <c r="G104" s="91"/>
      <c r="H104" s="91"/>
      <c r="I104" s="91"/>
    </row>
    <row r="105" spans="2:9" s="84" customFormat="1" ht="12.75">
      <c r="B105" s="91"/>
      <c r="C105" s="91"/>
      <c r="D105" s="91"/>
      <c r="E105" s="91"/>
      <c r="F105" s="92"/>
      <c r="G105" s="91"/>
      <c r="H105" s="91"/>
      <c r="I105" s="91"/>
    </row>
    <row r="106" spans="2:9" s="84" customFormat="1" ht="12.75">
      <c r="B106" s="91"/>
      <c r="C106" s="91"/>
      <c r="D106" s="91"/>
      <c r="E106" s="91"/>
      <c r="F106" s="92"/>
      <c r="G106" s="91"/>
      <c r="H106" s="91"/>
      <c r="I106" s="91"/>
    </row>
    <row r="107" spans="2:9" s="84" customFormat="1" ht="12.75">
      <c r="B107" s="91"/>
      <c r="C107" s="91"/>
      <c r="D107" s="91"/>
      <c r="E107" s="91"/>
      <c r="F107" s="92"/>
      <c r="G107" s="91"/>
      <c r="H107" s="91"/>
      <c r="I107" s="91"/>
    </row>
    <row r="108" spans="2:9" s="84" customFormat="1" ht="12.75">
      <c r="B108" s="91"/>
      <c r="C108" s="91"/>
      <c r="D108" s="91"/>
      <c r="E108" s="91"/>
      <c r="F108" s="92"/>
      <c r="G108" s="91"/>
      <c r="H108" s="91"/>
      <c r="I108" s="91"/>
    </row>
    <row r="109" spans="2:9" s="84" customFormat="1" ht="12.75">
      <c r="B109" s="91"/>
      <c r="C109" s="91"/>
      <c r="D109" s="91"/>
      <c r="E109" s="91"/>
      <c r="F109" s="92"/>
      <c r="G109" s="91"/>
      <c r="H109" s="91"/>
      <c r="I109" s="91"/>
    </row>
    <row r="110" spans="2:9" s="84" customFormat="1" ht="12.75">
      <c r="B110" s="91"/>
      <c r="C110" s="91"/>
      <c r="D110" s="91"/>
      <c r="E110" s="91"/>
      <c r="F110" s="92"/>
      <c r="G110" s="91"/>
      <c r="H110" s="91"/>
      <c r="I110" s="91"/>
    </row>
    <row r="111" spans="2:9" s="84" customFormat="1" ht="12.75">
      <c r="B111" s="91"/>
      <c r="C111" s="91"/>
      <c r="D111" s="91"/>
      <c r="E111" s="91"/>
      <c r="F111" s="92"/>
      <c r="G111" s="91"/>
      <c r="H111" s="91"/>
      <c r="I111" s="91"/>
    </row>
    <row r="112" spans="2:9" s="84" customFormat="1" ht="12.75">
      <c r="B112" s="91"/>
      <c r="C112" s="91"/>
      <c r="D112" s="91"/>
      <c r="E112" s="91"/>
      <c r="F112" s="92"/>
      <c r="G112" s="91"/>
      <c r="H112" s="91"/>
      <c r="I112" s="91"/>
    </row>
    <row r="113" spans="2:9" s="84" customFormat="1" ht="12.75">
      <c r="B113" s="91"/>
      <c r="C113" s="91"/>
      <c r="D113" s="91"/>
      <c r="E113" s="91"/>
      <c r="F113" s="92"/>
      <c r="G113" s="91"/>
      <c r="H113" s="91"/>
      <c r="I113" s="91"/>
    </row>
    <row r="114" spans="2:9" s="84" customFormat="1" ht="12.75">
      <c r="B114" s="91"/>
      <c r="C114" s="91"/>
      <c r="D114" s="91"/>
      <c r="E114" s="91"/>
      <c r="F114" s="92"/>
      <c r="G114" s="91"/>
      <c r="H114" s="91"/>
      <c r="I114" s="91"/>
    </row>
    <row r="115" spans="2:9" s="84" customFormat="1" ht="12.75">
      <c r="B115" s="91"/>
      <c r="C115" s="91"/>
      <c r="D115" s="91"/>
      <c r="E115" s="91"/>
      <c r="F115" s="92"/>
      <c r="G115" s="91"/>
      <c r="H115" s="91"/>
      <c r="I115" s="91"/>
    </row>
    <row r="116" spans="2:9" s="84" customFormat="1" ht="12.75">
      <c r="B116" s="91"/>
      <c r="C116" s="91"/>
      <c r="D116" s="91"/>
      <c r="E116" s="91"/>
      <c r="F116" s="92"/>
      <c r="G116" s="91"/>
      <c r="H116" s="91"/>
      <c r="I116" s="91"/>
    </row>
    <row r="117" spans="2:9" s="84" customFormat="1" ht="12.75">
      <c r="B117" s="91"/>
      <c r="C117" s="91"/>
      <c r="D117" s="91"/>
      <c r="E117" s="91"/>
      <c r="F117" s="92"/>
      <c r="G117" s="91"/>
      <c r="H117" s="91"/>
      <c r="I117" s="91"/>
    </row>
    <row r="118" spans="2:9" s="84" customFormat="1" ht="12.75">
      <c r="B118" s="91"/>
      <c r="C118" s="91"/>
      <c r="D118" s="91"/>
      <c r="E118" s="91"/>
      <c r="F118" s="92"/>
      <c r="G118" s="91"/>
      <c r="H118" s="91"/>
      <c r="I118" s="91"/>
    </row>
    <row r="119" spans="2:9" s="84" customFormat="1" ht="12.75">
      <c r="B119" s="91"/>
      <c r="C119" s="91"/>
      <c r="D119" s="91"/>
      <c r="E119" s="91"/>
      <c r="F119" s="92"/>
      <c r="G119" s="91"/>
      <c r="H119" s="91"/>
      <c r="I119" s="91"/>
    </row>
    <row r="120" spans="2:9" s="84" customFormat="1" ht="12.75">
      <c r="B120" s="91"/>
      <c r="C120" s="91"/>
      <c r="D120" s="91"/>
      <c r="E120" s="91"/>
      <c r="F120" s="92"/>
      <c r="G120" s="91"/>
      <c r="H120" s="91"/>
      <c r="I120" s="91"/>
    </row>
    <row r="121" spans="2:9" s="84" customFormat="1" ht="12.75">
      <c r="B121" s="91"/>
      <c r="C121" s="91"/>
      <c r="D121" s="91"/>
      <c r="E121" s="91"/>
      <c r="F121" s="92"/>
      <c r="G121" s="91"/>
      <c r="H121" s="91"/>
      <c r="I121" s="91"/>
    </row>
    <row r="122" spans="2:9" s="84" customFormat="1" ht="12.75">
      <c r="B122" s="91"/>
      <c r="C122" s="91"/>
      <c r="D122" s="91"/>
      <c r="E122" s="91"/>
      <c r="F122" s="92"/>
      <c r="G122" s="91"/>
      <c r="H122" s="91"/>
      <c r="I122" s="91"/>
    </row>
    <row r="123" spans="2:9" s="84" customFormat="1" ht="12.75">
      <c r="B123" s="91"/>
      <c r="C123" s="91"/>
      <c r="D123" s="91"/>
      <c r="E123" s="91"/>
      <c r="F123" s="92"/>
      <c r="G123" s="91"/>
      <c r="H123" s="91"/>
      <c r="I123" s="91"/>
    </row>
    <row r="124" spans="2:9" s="84" customFormat="1" ht="12.75">
      <c r="B124" s="91"/>
      <c r="C124" s="91"/>
      <c r="D124" s="91"/>
      <c r="E124" s="91"/>
      <c r="F124" s="92"/>
      <c r="G124" s="91"/>
      <c r="H124" s="91"/>
      <c r="I124" s="91"/>
    </row>
    <row r="125" spans="2:9" s="84" customFormat="1" ht="12.75">
      <c r="B125" s="91"/>
      <c r="C125" s="91"/>
      <c r="D125" s="91"/>
      <c r="E125" s="91"/>
      <c r="F125" s="92"/>
      <c r="G125" s="91"/>
      <c r="H125" s="91"/>
      <c r="I125" s="91"/>
    </row>
    <row r="126" spans="2:9" s="84" customFormat="1" ht="12.75">
      <c r="B126" s="91"/>
      <c r="C126" s="91"/>
      <c r="D126" s="91"/>
      <c r="E126" s="91"/>
      <c r="F126" s="92"/>
      <c r="G126" s="91"/>
      <c r="H126" s="91"/>
      <c r="I126" s="91"/>
    </row>
    <row r="127" spans="2:9" s="84" customFormat="1" ht="12.75">
      <c r="B127" s="91"/>
      <c r="C127" s="91"/>
      <c r="D127" s="91"/>
      <c r="E127" s="91"/>
      <c r="F127" s="92"/>
      <c r="G127" s="91"/>
      <c r="H127" s="91"/>
      <c r="I127" s="91"/>
    </row>
    <row r="128" spans="2:9" s="84" customFormat="1" ht="12.75">
      <c r="B128" s="91"/>
      <c r="C128" s="91"/>
      <c r="D128" s="91"/>
      <c r="E128" s="91"/>
      <c r="F128" s="92"/>
      <c r="G128" s="91"/>
      <c r="H128" s="91"/>
      <c r="I128" s="91"/>
    </row>
    <row r="129" spans="2:9" s="84" customFormat="1" ht="12.75">
      <c r="B129" s="91"/>
      <c r="C129" s="91"/>
      <c r="D129" s="91"/>
      <c r="E129" s="91"/>
      <c r="F129" s="92"/>
      <c r="G129" s="91"/>
      <c r="H129" s="91"/>
      <c r="I129" s="91"/>
    </row>
    <row r="130" spans="2:9" s="84" customFormat="1" ht="12.75">
      <c r="B130" s="91"/>
      <c r="C130" s="91"/>
      <c r="D130" s="91"/>
      <c r="E130" s="91"/>
      <c r="F130" s="92"/>
      <c r="G130" s="91"/>
      <c r="H130" s="91"/>
      <c r="I130" s="91"/>
    </row>
    <row r="131" spans="2:9" s="84" customFormat="1" ht="12.75">
      <c r="B131" s="91"/>
      <c r="C131" s="91"/>
      <c r="D131" s="91"/>
      <c r="E131" s="91"/>
      <c r="F131" s="92"/>
      <c r="G131" s="91"/>
      <c r="H131" s="91"/>
      <c r="I131" s="91"/>
    </row>
    <row r="132" spans="2:9" s="84" customFormat="1" ht="12.75">
      <c r="B132" s="91"/>
      <c r="C132" s="91"/>
      <c r="D132" s="91"/>
      <c r="E132" s="91"/>
      <c r="F132" s="92"/>
      <c r="G132" s="91"/>
      <c r="H132" s="91"/>
      <c r="I132" s="91"/>
    </row>
    <row r="133" spans="2:9" s="84" customFormat="1" ht="12.75">
      <c r="B133" s="91"/>
      <c r="C133" s="91"/>
      <c r="D133" s="91"/>
      <c r="E133" s="91"/>
      <c r="F133" s="92"/>
      <c r="G133" s="91"/>
      <c r="H133" s="91"/>
      <c r="I133" s="91"/>
    </row>
    <row r="134" spans="2:9" s="84" customFormat="1" ht="12.75">
      <c r="B134" s="91"/>
      <c r="C134" s="91"/>
      <c r="D134" s="91"/>
      <c r="E134" s="91"/>
      <c r="F134" s="92"/>
      <c r="G134" s="91"/>
      <c r="H134" s="91"/>
      <c r="I134" s="91"/>
    </row>
    <row r="135" spans="2:9" s="84" customFormat="1" ht="12.75">
      <c r="B135" s="91"/>
      <c r="C135" s="91"/>
      <c r="D135" s="91"/>
      <c r="E135" s="91"/>
      <c r="F135" s="92"/>
      <c r="G135" s="91"/>
      <c r="H135" s="91"/>
      <c r="I135" s="91"/>
    </row>
    <row r="136" spans="2:9" s="84" customFormat="1" ht="12.75">
      <c r="B136" s="91"/>
      <c r="C136" s="91"/>
      <c r="D136" s="91"/>
      <c r="E136" s="91"/>
      <c r="F136" s="92"/>
      <c r="G136" s="91"/>
      <c r="H136" s="91"/>
      <c r="I136" s="91"/>
    </row>
    <row r="137" spans="2:9" s="84" customFormat="1" ht="12.75">
      <c r="B137" s="91"/>
      <c r="C137" s="91"/>
      <c r="D137" s="91"/>
      <c r="E137" s="91"/>
      <c r="F137" s="92"/>
      <c r="G137" s="91"/>
      <c r="H137" s="91"/>
      <c r="I137" s="91"/>
    </row>
    <row r="138" spans="2:9" s="84" customFormat="1" ht="12.75">
      <c r="B138" s="91"/>
      <c r="C138" s="91"/>
      <c r="D138" s="91"/>
      <c r="E138" s="91"/>
      <c r="F138" s="92"/>
      <c r="G138" s="91"/>
      <c r="H138" s="91"/>
      <c r="I138" s="91"/>
    </row>
    <row r="139" spans="2:9" s="84" customFormat="1" ht="12.75">
      <c r="B139" s="91"/>
      <c r="C139" s="91"/>
      <c r="D139" s="91"/>
      <c r="E139" s="91"/>
      <c r="F139" s="92"/>
      <c r="G139" s="91"/>
      <c r="H139" s="91"/>
      <c r="I139" s="91"/>
    </row>
    <row r="140" spans="2:9" s="84" customFormat="1" ht="12.75">
      <c r="B140" s="91"/>
      <c r="C140" s="91"/>
      <c r="D140" s="91"/>
      <c r="E140" s="91"/>
      <c r="F140" s="92"/>
      <c r="G140" s="91"/>
      <c r="H140" s="91"/>
      <c r="I140" s="91"/>
    </row>
    <row r="141" spans="2:9" s="84" customFormat="1" ht="12.75">
      <c r="B141" s="91"/>
      <c r="C141" s="91"/>
      <c r="D141" s="91"/>
      <c r="E141" s="91"/>
      <c r="F141" s="92"/>
      <c r="G141" s="91"/>
      <c r="H141" s="91"/>
      <c r="I141" s="91"/>
    </row>
    <row r="142" spans="2:9" s="84" customFormat="1" ht="12.75">
      <c r="B142" s="91"/>
      <c r="C142" s="91"/>
      <c r="D142" s="91"/>
      <c r="E142" s="91"/>
      <c r="F142" s="92"/>
      <c r="G142" s="91"/>
      <c r="H142" s="91"/>
      <c r="I142" s="91"/>
    </row>
    <row r="143" spans="2:9" s="84" customFormat="1" ht="12.75">
      <c r="B143" s="91"/>
      <c r="C143" s="91"/>
      <c r="D143" s="91"/>
      <c r="E143" s="91"/>
      <c r="F143" s="92"/>
      <c r="G143" s="91"/>
      <c r="H143" s="91"/>
      <c r="I143" s="91"/>
    </row>
    <row r="144" spans="2:9" s="84" customFormat="1" ht="12.75">
      <c r="B144" s="91"/>
      <c r="C144" s="91"/>
      <c r="D144" s="91"/>
      <c r="E144" s="91"/>
      <c r="F144" s="92"/>
      <c r="G144" s="91"/>
      <c r="H144" s="91"/>
      <c r="I144" s="91"/>
    </row>
    <row r="145" spans="2:9" s="84" customFormat="1" ht="12.75">
      <c r="B145" s="91"/>
      <c r="C145" s="91"/>
      <c r="D145" s="91"/>
      <c r="E145" s="91"/>
      <c r="F145" s="92"/>
      <c r="G145" s="91"/>
      <c r="H145" s="91"/>
      <c r="I145" s="91"/>
    </row>
    <row r="146" spans="2:9" s="84" customFormat="1" ht="12.75">
      <c r="B146" s="91"/>
      <c r="C146" s="91"/>
      <c r="D146" s="91"/>
      <c r="E146" s="91"/>
      <c r="F146" s="92"/>
      <c r="G146" s="91"/>
      <c r="H146" s="91"/>
      <c r="I146" s="91"/>
    </row>
    <row r="147" spans="2:9" s="84" customFormat="1" ht="12.75">
      <c r="B147" s="91"/>
      <c r="C147" s="91"/>
      <c r="D147" s="91"/>
      <c r="E147" s="91"/>
      <c r="F147" s="92"/>
      <c r="G147" s="91"/>
      <c r="H147" s="91"/>
      <c r="I147" s="91"/>
    </row>
    <row r="148" spans="2:9" s="84" customFormat="1" ht="12.75">
      <c r="B148" s="91"/>
      <c r="C148" s="91"/>
      <c r="D148" s="91"/>
      <c r="E148" s="91"/>
      <c r="F148" s="92"/>
      <c r="G148" s="91"/>
      <c r="H148" s="91"/>
      <c r="I148" s="91"/>
    </row>
    <row r="149" spans="2:9" s="84" customFormat="1" ht="12.75">
      <c r="B149" s="91"/>
      <c r="C149" s="91"/>
      <c r="D149" s="91"/>
      <c r="E149" s="91"/>
      <c r="F149" s="92"/>
      <c r="G149" s="91"/>
      <c r="H149" s="91"/>
      <c r="I149" s="91"/>
    </row>
    <row r="150" spans="2:9" s="84" customFormat="1" ht="12.75">
      <c r="B150" s="91"/>
      <c r="C150" s="91"/>
      <c r="D150" s="91"/>
      <c r="E150" s="91"/>
      <c r="F150" s="92"/>
      <c r="G150" s="91"/>
      <c r="H150" s="91"/>
      <c r="I150" s="91"/>
    </row>
    <row r="151" spans="2:9" s="84" customFormat="1" ht="12.75">
      <c r="B151" s="91"/>
      <c r="C151" s="91"/>
      <c r="D151" s="91"/>
      <c r="E151" s="91"/>
      <c r="F151" s="92"/>
      <c r="G151" s="91"/>
      <c r="H151" s="91"/>
      <c r="I151" s="91"/>
    </row>
    <row r="152" spans="2:9" s="84" customFormat="1" ht="12.75">
      <c r="B152" s="91"/>
      <c r="C152" s="91"/>
      <c r="D152" s="91"/>
      <c r="E152" s="91"/>
      <c r="F152" s="92"/>
      <c r="G152" s="91"/>
      <c r="H152" s="91"/>
      <c r="I152" s="91"/>
    </row>
    <row r="153" spans="2:9" s="84" customFormat="1" ht="12.75">
      <c r="B153" s="91"/>
      <c r="C153" s="91"/>
      <c r="D153" s="91"/>
      <c r="E153" s="91"/>
      <c r="F153" s="92"/>
      <c r="G153" s="91"/>
      <c r="H153" s="91"/>
      <c r="I153" s="91"/>
    </row>
    <row r="154" spans="2:9" s="84" customFormat="1" ht="12.75">
      <c r="B154" s="91"/>
      <c r="C154" s="91"/>
      <c r="D154" s="91"/>
      <c r="E154" s="91"/>
      <c r="F154" s="92"/>
      <c r="G154" s="91"/>
      <c r="H154" s="91"/>
      <c r="I154" s="91"/>
    </row>
    <row r="155" spans="2:9" s="84" customFormat="1" ht="12.75">
      <c r="B155" s="91"/>
      <c r="C155" s="91"/>
      <c r="D155" s="91"/>
      <c r="E155" s="91"/>
      <c r="F155" s="92"/>
      <c r="G155" s="91"/>
      <c r="H155" s="91"/>
      <c r="I155" s="91"/>
    </row>
    <row r="156" spans="2:9" s="84" customFormat="1" ht="12.75">
      <c r="B156" s="91"/>
      <c r="C156" s="91"/>
      <c r="D156" s="91"/>
      <c r="E156" s="91"/>
      <c r="F156" s="92"/>
      <c r="G156" s="91"/>
      <c r="H156" s="91"/>
      <c r="I156" s="91"/>
    </row>
    <row r="157" spans="2:9" s="84" customFormat="1" ht="12.75">
      <c r="B157" s="91"/>
      <c r="C157" s="91"/>
      <c r="D157" s="91"/>
      <c r="E157" s="91"/>
      <c r="F157" s="92"/>
      <c r="G157" s="91"/>
      <c r="H157" s="91"/>
      <c r="I157" s="91"/>
    </row>
    <row r="158" spans="2:9" s="84" customFormat="1" ht="12.75">
      <c r="B158" s="91"/>
      <c r="C158" s="91"/>
      <c r="D158" s="91"/>
      <c r="E158" s="91"/>
      <c r="F158" s="92"/>
      <c r="G158" s="91"/>
      <c r="H158" s="91"/>
      <c r="I158" s="91"/>
    </row>
    <row r="159" spans="2:9" s="84" customFormat="1" ht="12.75">
      <c r="B159" s="91"/>
      <c r="C159" s="91"/>
      <c r="D159" s="91"/>
      <c r="E159" s="91"/>
      <c r="F159" s="92"/>
      <c r="G159" s="91"/>
      <c r="H159" s="91"/>
      <c r="I159" s="91"/>
    </row>
    <row r="160" spans="2:9" s="84" customFormat="1" ht="12.75">
      <c r="B160" s="91"/>
      <c r="C160" s="91"/>
      <c r="D160" s="91"/>
      <c r="E160" s="91"/>
      <c r="F160" s="92"/>
      <c r="G160" s="91"/>
      <c r="H160" s="91"/>
      <c r="I160" s="91"/>
    </row>
    <row r="161" spans="2:9" s="84" customFormat="1" ht="12.75">
      <c r="B161" s="91"/>
      <c r="C161" s="91"/>
      <c r="D161" s="91"/>
      <c r="E161" s="91"/>
      <c r="F161" s="92"/>
      <c r="G161" s="91"/>
      <c r="H161" s="91"/>
      <c r="I161" s="91"/>
    </row>
    <row r="162" spans="2:9" s="84" customFormat="1" ht="12.75">
      <c r="B162" s="91"/>
      <c r="C162" s="91"/>
      <c r="D162" s="91"/>
      <c r="E162" s="91"/>
      <c r="F162" s="92"/>
      <c r="G162" s="91"/>
      <c r="H162" s="91"/>
      <c r="I162" s="91"/>
    </row>
    <row r="163" spans="2:9" s="84" customFormat="1" ht="12.75">
      <c r="B163" s="91"/>
      <c r="C163" s="91"/>
      <c r="D163" s="91"/>
      <c r="E163" s="91"/>
      <c r="F163" s="92"/>
      <c r="G163" s="91"/>
      <c r="H163" s="91"/>
      <c r="I163" s="91"/>
    </row>
    <row r="164" spans="2:9" s="84" customFormat="1" ht="12.75">
      <c r="B164" s="91"/>
      <c r="C164" s="91"/>
      <c r="D164" s="91"/>
      <c r="E164" s="91"/>
      <c r="F164" s="92"/>
      <c r="G164" s="91"/>
      <c r="H164" s="91"/>
      <c r="I164" s="91"/>
    </row>
    <row r="165" spans="1:9" s="84" customFormat="1" ht="15.75">
      <c r="A165" s="86"/>
      <c r="B165" s="87"/>
      <c r="C165" s="87"/>
      <c r="D165" s="87"/>
      <c r="E165" s="87"/>
      <c r="F165" s="88"/>
      <c r="G165" s="87"/>
      <c r="H165" s="87"/>
      <c r="I165" s="87"/>
    </row>
    <row r="166" spans="1:9" s="84" customFormat="1" ht="15.75">
      <c r="A166" s="86"/>
      <c r="B166" s="87"/>
      <c r="C166" s="87"/>
      <c r="D166" s="87"/>
      <c r="E166" s="87"/>
      <c r="F166" s="88"/>
      <c r="G166" s="87"/>
      <c r="H166" s="87"/>
      <c r="I166" s="87"/>
    </row>
    <row r="167" spans="1:9" s="84" customFormat="1" ht="15.75">
      <c r="A167" s="86"/>
      <c r="B167" s="87"/>
      <c r="C167" s="87"/>
      <c r="D167" s="87"/>
      <c r="E167" s="87"/>
      <c r="F167" s="88"/>
      <c r="G167" s="87"/>
      <c r="H167" s="87"/>
      <c r="I167" s="87"/>
    </row>
    <row r="168" spans="1:10" s="83" customFormat="1" ht="15.75">
      <c r="A168" s="86"/>
      <c r="B168" s="87"/>
      <c r="C168" s="87"/>
      <c r="D168" s="87"/>
      <c r="E168" s="87"/>
      <c r="F168" s="88"/>
      <c r="G168" s="87"/>
      <c r="H168" s="87"/>
      <c r="I168" s="87"/>
      <c r="J168" s="84"/>
    </row>
    <row r="169" spans="1:10" s="83" customFormat="1" ht="15.75">
      <c r="A169" s="86"/>
      <c r="B169" s="87"/>
      <c r="C169" s="87"/>
      <c r="D169" s="87"/>
      <c r="E169" s="87"/>
      <c r="F169" s="88"/>
      <c r="G169" s="87"/>
      <c r="H169" s="87"/>
      <c r="I169" s="87"/>
      <c r="J169" s="84"/>
    </row>
    <row r="170" spans="1:10" s="83" customFormat="1" ht="15.75">
      <c r="A170" s="86"/>
      <c r="B170" s="87"/>
      <c r="C170" s="87"/>
      <c r="D170" s="87"/>
      <c r="E170" s="87"/>
      <c r="F170" s="88"/>
      <c r="G170" s="87"/>
      <c r="H170" s="87"/>
      <c r="I170" s="87"/>
      <c r="J170" s="84"/>
    </row>
    <row r="171" spans="1:10" s="83" customFormat="1" ht="15.75">
      <c r="A171" s="86"/>
      <c r="B171" s="87"/>
      <c r="C171" s="87"/>
      <c r="D171" s="87"/>
      <c r="E171" s="87"/>
      <c r="F171" s="88"/>
      <c r="G171" s="87"/>
      <c r="H171" s="87"/>
      <c r="I171" s="87"/>
      <c r="J171" s="84"/>
    </row>
    <row r="172" spans="1:10" s="83" customFormat="1" ht="15.75">
      <c r="A172" s="86"/>
      <c r="B172" s="87"/>
      <c r="C172" s="87"/>
      <c r="D172" s="87"/>
      <c r="E172" s="87"/>
      <c r="F172" s="88"/>
      <c r="G172" s="87"/>
      <c r="H172" s="87"/>
      <c r="I172" s="87"/>
      <c r="J172" s="84"/>
    </row>
    <row r="173" spans="1:10" s="83" customFormat="1" ht="15.75">
      <c r="A173" s="86"/>
      <c r="B173" s="87"/>
      <c r="C173" s="87"/>
      <c r="D173" s="87"/>
      <c r="E173" s="87"/>
      <c r="F173" s="88"/>
      <c r="G173" s="87"/>
      <c r="H173" s="87"/>
      <c r="I173" s="87"/>
      <c r="J173" s="84"/>
    </row>
    <row r="174" spans="1:10" s="83" customFormat="1" ht="15.75">
      <c r="A174" s="86"/>
      <c r="B174" s="87"/>
      <c r="C174" s="87"/>
      <c r="D174" s="87"/>
      <c r="E174" s="87"/>
      <c r="F174" s="88"/>
      <c r="G174" s="87"/>
      <c r="H174" s="87"/>
      <c r="I174" s="87"/>
      <c r="J174" s="84"/>
    </row>
    <row r="175" spans="1:10" s="83" customFormat="1" ht="15.75">
      <c r="A175" s="86"/>
      <c r="B175" s="87"/>
      <c r="C175" s="87"/>
      <c r="D175" s="87"/>
      <c r="E175" s="87"/>
      <c r="F175" s="88"/>
      <c r="G175" s="87"/>
      <c r="H175" s="87"/>
      <c r="I175" s="87"/>
      <c r="J175" s="84"/>
    </row>
    <row r="176" spans="1:10" s="83" customFormat="1" ht="15.75">
      <c r="A176" s="86"/>
      <c r="B176" s="87"/>
      <c r="C176" s="87"/>
      <c r="D176" s="87"/>
      <c r="E176" s="87"/>
      <c r="F176" s="88"/>
      <c r="G176" s="87"/>
      <c r="H176" s="87"/>
      <c r="I176" s="87"/>
      <c r="J176" s="84"/>
    </row>
    <row r="177" spans="1:10" s="83" customFormat="1" ht="15.75">
      <c r="A177" s="86"/>
      <c r="B177" s="87"/>
      <c r="C177" s="87"/>
      <c r="D177" s="87"/>
      <c r="E177" s="87"/>
      <c r="F177" s="88"/>
      <c r="G177" s="87"/>
      <c r="H177" s="87"/>
      <c r="I177" s="87"/>
      <c r="J177" s="84"/>
    </row>
    <row r="178" spans="1:10" s="83" customFormat="1" ht="15.75">
      <c r="A178" s="86"/>
      <c r="B178" s="87"/>
      <c r="C178" s="87"/>
      <c r="D178" s="87"/>
      <c r="E178" s="87"/>
      <c r="F178" s="88"/>
      <c r="G178" s="87"/>
      <c r="H178" s="87"/>
      <c r="I178" s="87"/>
      <c r="J178" s="84"/>
    </row>
    <row r="179" spans="1:10" s="83" customFormat="1" ht="15.75">
      <c r="A179" s="86"/>
      <c r="B179" s="87"/>
      <c r="C179" s="87"/>
      <c r="D179" s="87"/>
      <c r="E179" s="87"/>
      <c r="F179" s="88"/>
      <c r="G179" s="87"/>
      <c r="H179" s="87"/>
      <c r="I179" s="87"/>
      <c r="J179" s="84"/>
    </row>
    <row r="180" spans="1:10" s="83" customFormat="1" ht="15.75">
      <c r="A180" s="86"/>
      <c r="B180" s="87"/>
      <c r="C180" s="87"/>
      <c r="D180" s="87"/>
      <c r="E180" s="87"/>
      <c r="F180" s="88"/>
      <c r="G180" s="87"/>
      <c r="H180" s="87"/>
      <c r="I180" s="87"/>
      <c r="J180" s="84"/>
    </row>
    <row r="181" spans="1:10" s="83" customFormat="1" ht="15.75">
      <c r="A181" s="86"/>
      <c r="B181" s="87"/>
      <c r="C181" s="87"/>
      <c r="D181" s="87"/>
      <c r="E181" s="87"/>
      <c r="F181" s="88"/>
      <c r="G181" s="87"/>
      <c r="H181" s="87"/>
      <c r="I181" s="87"/>
      <c r="J181" s="84"/>
    </row>
    <row r="182" spans="1:10" s="83" customFormat="1" ht="15.75">
      <c r="A182" s="86"/>
      <c r="B182" s="87"/>
      <c r="C182" s="87"/>
      <c r="D182" s="87"/>
      <c r="E182" s="87"/>
      <c r="F182" s="88"/>
      <c r="G182" s="87"/>
      <c r="H182" s="87"/>
      <c r="I182" s="87"/>
      <c r="J182" s="84"/>
    </row>
    <row r="183" spans="1:10" s="83" customFormat="1" ht="15.75">
      <c r="A183" s="86"/>
      <c r="B183" s="87"/>
      <c r="C183" s="87"/>
      <c r="D183" s="87"/>
      <c r="E183" s="87"/>
      <c r="F183" s="88"/>
      <c r="G183" s="87"/>
      <c r="H183" s="87"/>
      <c r="I183" s="87"/>
      <c r="J183" s="84"/>
    </row>
  </sheetData>
  <sheetProtection/>
  <mergeCells count="1">
    <mergeCell ref="A2:J2"/>
  </mergeCells>
  <printOptions/>
  <pageMargins left="0.3541666666666667" right="0.275" top="0.39305555555555555" bottom="0.39305555555555555" header="0.5118055555555555" footer="0.5118055555555555"/>
  <pageSetup horizontalDpi="600" verticalDpi="600" orientation="landscape" paperSize="9"/>
</worksheet>
</file>

<file path=xl/worksheets/sheet5.xml><?xml version="1.0" encoding="utf-8"?>
<worksheet xmlns="http://schemas.openxmlformats.org/spreadsheetml/2006/main" xmlns:r="http://schemas.openxmlformats.org/officeDocument/2006/relationships">
  <dimension ref="A1:E27"/>
  <sheetViews>
    <sheetView zoomScaleSheetLayoutView="100" workbookViewId="0" topLeftCell="A1">
      <selection activeCell="H5" sqref="H5"/>
    </sheetView>
  </sheetViews>
  <sheetFormatPr defaultColWidth="13.25390625" defaultRowHeight="24" customHeight="1"/>
  <cols>
    <col min="1" max="1" width="27.00390625" style="71" customWidth="1"/>
    <col min="2" max="2" width="11.625" style="74" customWidth="1"/>
    <col min="3" max="3" width="13.50390625" style="66" customWidth="1"/>
    <col min="4" max="4" width="10.625" style="74" customWidth="1"/>
    <col min="5" max="5" width="18.75390625" style="75" customWidth="1"/>
    <col min="6" max="16384" width="13.25390625" style="71" customWidth="1"/>
  </cols>
  <sheetData>
    <row r="1" spans="1:5" s="71" customFormat="1" ht="15" customHeight="1">
      <c r="A1" s="55" t="s">
        <v>1017</v>
      </c>
      <c r="B1" s="76"/>
      <c r="C1" s="77"/>
      <c r="D1" s="76"/>
      <c r="E1" s="78"/>
    </row>
    <row r="2" spans="1:5" s="71" customFormat="1" ht="54" customHeight="1">
      <c r="A2" s="57" t="s">
        <v>1018</v>
      </c>
      <c r="B2" s="57"/>
      <c r="C2" s="57"/>
      <c r="D2" s="57"/>
      <c r="E2" s="67"/>
    </row>
    <row r="3" spans="1:5" s="72" customFormat="1" ht="21" customHeight="1">
      <c r="A3" s="54"/>
      <c r="B3" s="79"/>
      <c r="C3" s="79"/>
      <c r="E3" s="80" t="s">
        <v>2</v>
      </c>
    </row>
    <row r="4" spans="1:5" s="73" customFormat="1" ht="57" customHeight="1">
      <c r="A4" s="6" t="s">
        <v>926</v>
      </c>
      <c r="B4" s="49" t="s">
        <v>6</v>
      </c>
      <c r="C4" s="6" t="s">
        <v>7</v>
      </c>
      <c r="D4" s="6" t="s">
        <v>8</v>
      </c>
      <c r="E4" s="6" t="s">
        <v>1019</v>
      </c>
    </row>
    <row r="5" spans="1:5" s="73" customFormat="1" ht="54" customHeight="1">
      <c r="A5" s="81" t="s">
        <v>41</v>
      </c>
      <c r="B5" s="49">
        <f>B6+B7+B8+B9+B10+B11+B12</f>
        <v>219056</v>
      </c>
      <c r="C5" s="49">
        <f>C6+C7+C8+C9+C10+C11+C12</f>
        <v>215110</v>
      </c>
      <c r="D5" s="49">
        <f>D6+D7+D8+D9+D10+D11+D12</f>
        <v>-3946</v>
      </c>
      <c r="E5" s="61"/>
    </row>
    <row r="6" spans="1:5" s="73" customFormat="1" ht="54" customHeight="1">
      <c r="A6" s="63" t="s">
        <v>1020</v>
      </c>
      <c r="B6" s="39">
        <v>93022</v>
      </c>
      <c r="C6" s="39">
        <v>87022</v>
      </c>
      <c r="D6" s="39">
        <f>C6-B6</f>
        <v>-6000</v>
      </c>
      <c r="E6" s="62" t="s">
        <v>1021</v>
      </c>
    </row>
    <row r="7" spans="1:5" s="73" customFormat="1" ht="54" customHeight="1">
      <c r="A7" s="63" t="s">
        <v>1022</v>
      </c>
      <c r="B7" s="39">
        <v>30644</v>
      </c>
      <c r="C7" s="39">
        <v>30644</v>
      </c>
      <c r="D7" s="39">
        <v>0</v>
      </c>
      <c r="E7" s="62"/>
    </row>
    <row r="8" spans="1:5" s="73" customFormat="1" ht="54" customHeight="1">
      <c r="A8" s="63" t="s">
        <v>1023</v>
      </c>
      <c r="B8" s="39">
        <v>32808</v>
      </c>
      <c r="C8" s="39">
        <v>33520</v>
      </c>
      <c r="D8" s="39">
        <v>712</v>
      </c>
      <c r="E8" s="62"/>
    </row>
    <row r="9" spans="1:5" s="73" customFormat="1" ht="54" customHeight="1">
      <c r="A9" s="63" t="s">
        <v>1024</v>
      </c>
      <c r="B9" s="39">
        <v>17624</v>
      </c>
      <c r="C9" s="39">
        <v>18187</v>
      </c>
      <c r="D9" s="39">
        <v>563</v>
      </c>
      <c r="E9" s="62"/>
    </row>
    <row r="10" spans="1:5" s="73" customFormat="1" ht="54" customHeight="1">
      <c r="A10" s="63" t="s">
        <v>1025</v>
      </c>
      <c r="B10" s="39">
        <v>43431</v>
      </c>
      <c r="C10" s="39">
        <v>44276</v>
      </c>
      <c r="D10" s="39">
        <v>845</v>
      </c>
      <c r="E10" s="62" t="s">
        <v>1026</v>
      </c>
    </row>
    <row r="11" spans="1:5" s="73" customFormat="1" ht="54" customHeight="1">
      <c r="A11" s="63" t="s">
        <v>1027</v>
      </c>
      <c r="B11" s="39">
        <v>901</v>
      </c>
      <c r="C11" s="39">
        <v>901</v>
      </c>
      <c r="D11" s="39">
        <v>0</v>
      </c>
      <c r="E11" s="62"/>
    </row>
    <row r="12" spans="1:5" s="72" customFormat="1" ht="54" customHeight="1">
      <c r="A12" s="62" t="s">
        <v>1028</v>
      </c>
      <c r="B12" s="10">
        <v>626</v>
      </c>
      <c r="C12" s="10">
        <v>560</v>
      </c>
      <c r="D12" s="10">
        <v>-66</v>
      </c>
      <c r="E12" s="62" t="s">
        <v>1026</v>
      </c>
    </row>
    <row r="13" spans="2:5" s="72" customFormat="1" ht="24" customHeight="1">
      <c r="B13" s="82"/>
      <c r="C13" s="70"/>
      <c r="D13" s="82"/>
      <c r="E13" s="75"/>
    </row>
    <row r="14" spans="2:5" s="72" customFormat="1" ht="24" customHeight="1">
      <c r="B14" s="82"/>
      <c r="C14" s="70"/>
      <c r="D14" s="82"/>
      <c r="E14" s="75"/>
    </row>
    <row r="15" spans="2:5" s="72" customFormat="1" ht="24" customHeight="1">
      <c r="B15" s="82"/>
      <c r="C15" s="70"/>
      <c r="D15" s="82"/>
      <c r="E15" s="75"/>
    </row>
    <row r="16" spans="2:5" s="72" customFormat="1" ht="24" customHeight="1">
      <c r="B16" s="82"/>
      <c r="C16" s="70"/>
      <c r="D16" s="82"/>
      <c r="E16" s="75"/>
    </row>
    <row r="17" spans="2:5" s="72" customFormat="1" ht="24" customHeight="1">
      <c r="B17" s="82"/>
      <c r="C17" s="70"/>
      <c r="D17" s="82"/>
      <c r="E17" s="75"/>
    </row>
    <row r="18" spans="2:5" s="72" customFormat="1" ht="24" customHeight="1">
      <c r="B18" s="82"/>
      <c r="C18" s="70"/>
      <c r="D18" s="82"/>
      <c r="E18" s="75"/>
    </row>
    <row r="19" spans="2:5" s="72" customFormat="1" ht="24" customHeight="1">
      <c r="B19" s="82"/>
      <c r="C19" s="70"/>
      <c r="D19" s="82"/>
      <c r="E19" s="75"/>
    </row>
    <row r="20" spans="2:5" s="72" customFormat="1" ht="24" customHeight="1">
      <c r="B20" s="82"/>
      <c r="C20" s="70"/>
      <c r="D20" s="82"/>
      <c r="E20" s="75"/>
    </row>
    <row r="21" spans="2:5" s="72" customFormat="1" ht="24" customHeight="1">
      <c r="B21" s="82"/>
      <c r="C21" s="70"/>
      <c r="D21" s="82"/>
      <c r="E21" s="75"/>
    </row>
    <row r="22" spans="2:5" s="72" customFormat="1" ht="24" customHeight="1">
      <c r="B22" s="82"/>
      <c r="C22" s="70"/>
      <c r="D22" s="82"/>
      <c r="E22" s="75"/>
    </row>
    <row r="23" spans="2:5" s="72" customFormat="1" ht="24" customHeight="1">
      <c r="B23" s="82"/>
      <c r="C23" s="70"/>
      <c r="D23" s="82"/>
      <c r="E23" s="75"/>
    </row>
    <row r="24" spans="2:5" s="72" customFormat="1" ht="24" customHeight="1">
      <c r="B24" s="82"/>
      <c r="C24" s="70"/>
      <c r="D24" s="82"/>
      <c r="E24" s="75"/>
    </row>
    <row r="25" spans="2:5" s="72" customFormat="1" ht="24" customHeight="1">
      <c r="B25" s="82"/>
      <c r="C25" s="70"/>
      <c r="D25" s="82"/>
      <c r="E25" s="75"/>
    </row>
    <row r="26" spans="2:5" s="72" customFormat="1" ht="24" customHeight="1">
      <c r="B26" s="82"/>
      <c r="C26" s="70"/>
      <c r="D26" s="82"/>
      <c r="E26" s="75"/>
    </row>
    <row r="27" spans="2:5" s="72" customFormat="1" ht="24" customHeight="1">
      <c r="B27" s="82"/>
      <c r="C27" s="70"/>
      <c r="D27" s="82"/>
      <c r="E27" s="75"/>
    </row>
  </sheetData>
  <sheetProtection/>
  <mergeCells count="1">
    <mergeCell ref="A2:E2"/>
  </mergeCells>
  <printOptions horizontalCentered="1"/>
  <pageMargins left="0.6298611111111111" right="0.550694444444444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E23"/>
  <sheetViews>
    <sheetView zoomScaleSheetLayoutView="100" workbookViewId="0" topLeftCell="A1">
      <selection activeCell="F4" sqref="F4"/>
    </sheetView>
  </sheetViews>
  <sheetFormatPr defaultColWidth="32.875" defaultRowHeight="23.25" customHeight="1"/>
  <cols>
    <col min="1" max="1" width="30.25390625" style="64" customWidth="1"/>
    <col min="2" max="2" width="10.75390625" style="66" customWidth="1"/>
    <col min="3" max="3" width="13.375" style="66" customWidth="1"/>
    <col min="4" max="4" width="12.125" style="66" customWidth="1"/>
    <col min="5" max="5" width="17.625" style="65" customWidth="1"/>
    <col min="6" max="16384" width="32.875" style="64" customWidth="1"/>
  </cols>
  <sheetData>
    <row r="1" spans="1:5" s="64" customFormat="1" ht="18.75" customHeight="1">
      <c r="A1" s="55" t="s">
        <v>1029</v>
      </c>
      <c r="B1" s="66"/>
      <c r="C1" s="66"/>
      <c r="D1" s="66"/>
      <c r="E1" s="65"/>
    </row>
    <row r="2" spans="1:5" s="64" customFormat="1" ht="54.75" customHeight="1">
      <c r="A2" s="57" t="s">
        <v>1030</v>
      </c>
      <c r="B2" s="57"/>
      <c r="C2" s="57"/>
      <c r="D2" s="57"/>
      <c r="E2" s="67"/>
    </row>
    <row r="3" spans="1:5" s="64" customFormat="1" ht="22.5" customHeight="1">
      <c r="A3" s="54"/>
      <c r="B3" s="68"/>
      <c r="C3" s="68"/>
      <c r="D3" s="68"/>
      <c r="E3" s="69" t="s">
        <v>2</v>
      </c>
    </row>
    <row r="4" spans="1:5" s="4" customFormat="1" ht="49.5" customHeight="1">
      <c r="A4" s="6" t="s">
        <v>927</v>
      </c>
      <c r="B4" s="6" t="s">
        <v>6</v>
      </c>
      <c r="C4" s="6" t="s">
        <v>7</v>
      </c>
      <c r="D4" s="6" t="s">
        <v>8</v>
      </c>
      <c r="E4" s="6" t="s">
        <v>1031</v>
      </c>
    </row>
    <row r="5" spans="1:5" s="4" customFormat="1" ht="54" customHeight="1">
      <c r="A5" s="61" t="s">
        <v>1032</v>
      </c>
      <c r="B5" s="49">
        <f>B6+B7+B8+B9+B10+B11+B12</f>
        <v>216158</v>
      </c>
      <c r="C5" s="49">
        <f>C6+C7+C8+C9+C10+C11+C12</f>
        <v>224847</v>
      </c>
      <c r="D5" s="49">
        <f>D6+D7+D8+D9+D10+D11+D12</f>
        <v>8689</v>
      </c>
      <c r="E5" s="6"/>
    </row>
    <row r="6" spans="1:5" s="4" customFormat="1" ht="54" customHeight="1">
      <c r="A6" s="62" t="s">
        <v>1033</v>
      </c>
      <c r="B6" s="10">
        <v>108873</v>
      </c>
      <c r="C6" s="39">
        <v>108873</v>
      </c>
      <c r="D6" s="10">
        <v>0</v>
      </c>
      <c r="E6" s="62" t="s">
        <v>1021</v>
      </c>
    </row>
    <row r="7" spans="1:5" s="4" customFormat="1" ht="54" customHeight="1">
      <c r="A7" s="62" t="s">
        <v>1034</v>
      </c>
      <c r="B7" s="10">
        <v>30644</v>
      </c>
      <c r="C7" s="39">
        <v>30644</v>
      </c>
      <c r="D7" s="10">
        <v>0</v>
      </c>
      <c r="E7" s="62"/>
    </row>
    <row r="8" spans="1:5" s="4" customFormat="1" ht="54" customHeight="1">
      <c r="A8" s="62" t="s">
        <v>1035</v>
      </c>
      <c r="B8" s="10">
        <v>16075</v>
      </c>
      <c r="C8" s="39">
        <v>16787</v>
      </c>
      <c r="D8" s="10">
        <v>712</v>
      </c>
      <c r="E8" s="62"/>
    </row>
    <row r="9" spans="1:5" s="4" customFormat="1" ht="54" customHeight="1">
      <c r="A9" s="62" t="s">
        <v>1036</v>
      </c>
      <c r="B9" s="10">
        <v>16210</v>
      </c>
      <c r="C9" s="39">
        <v>19095</v>
      </c>
      <c r="D9" s="10">
        <v>2885</v>
      </c>
      <c r="E9" s="62"/>
    </row>
    <row r="10" spans="1:5" s="4" customFormat="1" ht="54" customHeight="1">
      <c r="A10" s="62" t="s">
        <v>1037</v>
      </c>
      <c r="B10" s="10">
        <v>43245</v>
      </c>
      <c r="C10" s="39">
        <v>47450</v>
      </c>
      <c r="D10" s="10">
        <v>4205</v>
      </c>
      <c r="E10" s="62" t="s">
        <v>1026</v>
      </c>
    </row>
    <row r="11" spans="1:5" s="4" customFormat="1" ht="54" customHeight="1">
      <c r="A11" s="62" t="s">
        <v>1038</v>
      </c>
      <c r="B11" s="10">
        <v>535</v>
      </c>
      <c r="C11" s="39">
        <v>1422</v>
      </c>
      <c r="D11" s="10">
        <v>887</v>
      </c>
      <c r="E11" s="62"/>
    </row>
    <row r="12" spans="1:5" s="65" customFormat="1" ht="54" customHeight="1">
      <c r="A12" s="62" t="s">
        <v>1039</v>
      </c>
      <c r="B12" s="10">
        <v>576</v>
      </c>
      <c r="C12" s="10">
        <v>576</v>
      </c>
      <c r="D12" s="10">
        <v>0</v>
      </c>
      <c r="E12" s="62" t="s">
        <v>1026</v>
      </c>
    </row>
    <row r="13" spans="2:4" s="65" customFormat="1" ht="23.25" customHeight="1">
      <c r="B13" s="70"/>
      <c r="C13" s="70"/>
      <c r="D13" s="70"/>
    </row>
    <row r="14" spans="2:4" s="65" customFormat="1" ht="23.25" customHeight="1">
      <c r="B14" s="70"/>
      <c r="C14" s="70"/>
      <c r="D14" s="70"/>
    </row>
    <row r="15" spans="2:4" s="65" customFormat="1" ht="23.25" customHeight="1">
      <c r="B15" s="70"/>
      <c r="C15" s="70"/>
      <c r="D15" s="70"/>
    </row>
    <row r="16" spans="2:4" s="65" customFormat="1" ht="23.25" customHeight="1">
      <c r="B16" s="70"/>
      <c r="C16" s="70"/>
      <c r="D16" s="70"/>
    </row>
    <row r="17" spans="2:4" s="65" customFormat="1" ht="23.25" customHeight="1">
      <c r="B17" s="70"/>
      <c r="C17" s="70"/>
      <c r="D17" s="70"/>
    </row>
    <row r="18" spans="2:4" s="65" customFormat="1" ht="23.25" customHeight="1">
      <c r="B18" s="70"/>
      <c r="C18" s="70"/>
      <c r="D18" s="70"/>
    </row>
    <row r="19" spans="2:5" s="64" customFormat="1" ht="23.25" customHeight="1">
      <c r="B19" s="66"/>
      <c r="C19" s="66"/>
      <c r="D19" s="66"/>
      <c r="E19" s="65"/>
    </row>
    <row r="20" spans="2:5" s="64" customFormat="1" ht="23.25" customHeight="1">
      <c r="B20" s="66"/>
      <c r="C20" s="66"/>
      <c r="D20" s="66"/>
      <c r="E20" s="65"/>
    </row>
    <row r="21" spans="2:5" s="64" customFormat="1" ht="23.25" customHeight="1">
      <c r="B21" s="66"/>
      <c r="C21" s="66"/>
      <c r="D21" s="66"/>
      <c r="E21" s="65"/>
    </row>
    <row r="22" spans="2:5" s="64" customFormat="1" ht="23.25" customHeight="1">
      <c r="B22" s="66"/>
      <c r="C22" s="66"/>
      <c r="D22" s="66"/>
      <c r="E22" s="65"/>
    </row>
    <row r="23" spans="2:5" s="64" customFormat="1" ht="23.25" customHeight="1">
      <c r="B23" s="66"/>
      <c r="C23" s="66"/>
      <c r="D23" s="66"/>
      <c r="E23" s="65"/>
    </row>
  </sheetData>
  <sheetProtection/>
  <mergeCells count="1">
    <mergeCell ref="A2:E2"/>
  </mergeCells>
  <printOptions/>
  <pageMargins left="0.6298611111111111" right="0.5902777777777778"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E12"/>
  <sheetViews>
    <sheetView zoomScaleSheetLayoutView="100" workbookViewId="0" topLeftCell="A1">
      <selection activeCell="F5" sqref="F5"/>
    </sheetView>
  </sheetViews>
  <sheetFormatPr defaultColWidth="33.875" defaultRowHeight="26.25" customHeight="1"/>
  <cols>
    <col min="1" max="1" width="30.75390625" style="52" customWidth="1"/>
    <col min="2" max="4" width="12.25390625" style="53" customWidth="1"/>
    <col min="5" max="5" width="13.125" style="54" customWidth="1"/>
    <col min="6" max="16384" width="33.875" style="52" customWidth="1"/>
  </cols>
  <sheetData>
    <row r="1" spans="1:2" ht="18.75" customHeight="1">
      <c r="A1" s="55" t="s">
        <v>1040</v>
      </c>
      <c r="B1" s="56"/>
    </row>
    <row r="2" spans="1:5" ht="58.5" customHeight="1">
      <c r="A2" s="57" t="s">
        <v>1041</v>
      </c>
      <c r="B2" s="57"/>
      <c r="C2" s="57"/>
      <c r="D2" s="57"/>
      <c r="E2" s="57"/>
    </row>
    <row r="3" spans="1:5" ht="19.5" customHeight="1">
      <c r="A3" s="54"/>
      <c r="B3" s="58"/>
      <c r="C3" s="59"/>
      <c r="D3" s="59"/>
      <c r="E3" s="60" t="s">
        <v>2</v>
      </c>
    </row>
    <row r="4" spans="1:5" ht="49.5" customHeight="1">
      <c r="A4" s="6" t="s">
        <v>1042</v>
      </c>
      <c r="B4" s="6" t="s">
        <v>1043</v>
      </c>
      <c r="C4" s="6" t="s">
        <v>1044</v>
      </c>
      <c r="D4" s="6" t="s">
        <v>1045</v>
      </c>
      <c r="E4" s="6" t="s">
        <v>1019</v>
      </c>
    </row>
    <row r="5" spans="1:5" ht="49.5" customHeight="1">
      <c r="A5" s="61" t="s">
        <v>1046</v>
      </c>
      <c r="B5" s="49">
        <f>SUM(B6:B12)</f>
        <v>215110</v>
      </c>
      <c r="C5" s="49">
        <f>SUM(C6:C12)</f>
        <v>224847</v>
      </c>
      <c r="D5" s="49">
        <f>SUM(D6:D12)</f>
        <v>-9737</v>
      </c>
      <c r="E5" s="62"/>
    </row>
    <row r="6" spans="1:5" ht="54.75" customHeight="1">
      <c r="A6" s="62" t="s">
        <v>1047</v>
      </c>
      <c r="B6" s="39">
        <v>87022</v>
      </c>
      <c r="C6" s="39">
        <v>108873</v>
      </c>
      <c r="D6" s="39">
        <f aca="true" t="shared" si="0" ref="D6:D10">B6-C6</f>
        <v>-21851</v>
      </c>
      <c r="E6" s="62" t="s">
        <v>1021</v>
      </c>
    </row>
    <row r="7" spans="1:5" ht="54.75" customHeight="1">
      <c r="A7" s="62" t="s">
        <v>1048</v>
      </c>
      <c r="B7" s="39">
        <v>30644</v>
      </c>
      <c r="C7" s="39">
        <v>30644</v>
      </c>
      <c r="D7" s="39">
        <f t="shared" si="0"/>
        <v>0</v>
      </c>
      <c r="E7" s="62"/>
    </row>
    <row r="8" spans="1:5" ht="54.75" customHeight="1">
      <c r="A8" s="62" t="s">
        <v>1049</v>
      </c>
      <c r="B8" s="10">
        <v>33520</v>
      </c>
      <c r="C8" s="10">
        <v>16787</v>
      </c>
      <c r="D8" s="10">
        <v>16733</v>
      </c>
      <c r="E8" s="62"/>
    </row>
    <row r="9" spans="1:5" ht="54.75" customHeight="1">
      <c r="A9" s="62" t="s">
        <v>1050</v>
      </c>
      <c r="B9" s="10">
        <v>18187</v>
      </c>
      <c r="C9" s="10">
        <v>19095</v>
      </c>
      <c r="D9" s="10">
        <f t="shared" si="0"/>
        <v>-908</v>
      </c>
      <c r="E9" s="62"/>
    </row>
    <row r="10" spans="1:5" ht="54.75" customHeight="1">
      <c r="A10" s="62" t="s">
        <v>1051</v>
      </c>
      <c r="B10" s="10">
        <v>44276</v>
      </c>
      <c r="C10" s="10">
        <v>47450</v>
      </c>
      <c r="D10" s="10">
        <f t="shared" si="0"/>
        <v>-3174</v>
      </c>
      <c r="E10" s="62" t="s">
        <v>1026</v>
      </c>
    </row>
    <row r="11" spans="1:5" ht="54.75" customHeight="1">
      <c r="A11" s="62" t="s">
        <v>1052</v>
      </c>
      <c r="B11" s="10">
        <v>901</v>
      </c>
      <c r="C11" s="10">
        <v>1422</v>
      </c>
      <c r="D11" s="10">
        <v>-521</v>
      </c>
      <c r="E11" s="62"/>
    </row>
    <row r="12" spans="1:5" ht="54.75" customHeight="1">
      <c r="A12" s="63" t="s">
        <v>1053</v>
      </c>
      <c r="B12" s="10">
        <v>560</v>
      </c>
      <c r="C12" s="10">
        <v>576</v>
      </c>
      <c r="D12" s="10">
        <v>-16</v>
      </c>
      <c r="E12" s="62" t="s">
        <v>1026</v>
      </c>
    </row>
  </sheetData>
  <sheetProtection/>
  <mergeCells count="1">
    <mergeCell ref="A2:E2"/>
  </mergeCells>
  <printOptions horizontalCentered="1"/>
  <pageMargins left="0.66875" right="0.5902777777777778"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IV148"/>
  <sheetViews>
    <sheetView zoomScaleSheetLayoutView="100" workbookViewId="0" topLeftCell="A1">
      <selection activeCell="A1" sqref="A1"/>
    </sheetView>
  </sheetViews>
  <sheetFormatPr defaultColWidth="9.00390625" defaultRowHeight="14.25"/>
  <cols>
    <col min="1" max="1" width="31.125" style="43" customWidth="1"/>
    <col min="2" max="2" width="10.125" style="45" customWidth="1"/>
    <col min="3" max="3" width="8.00390625" style="45" customWidth="1"/>
    <col min="4" max="4" width="9.875" style="45" customWidth="1"/>
    <col min="5" max="5" width="25.125" style="43" customWidth="1"/>
    <col min="6" max="34" width="9.00390625" style="43" customWidth="1"/>
    <col min="35" max="226" width="8.75390625" style="43" customWidth="1"/>
    <col min="227" max="16384" width="9.00390625" style="43" customWidth="1"/>
  </cols>
  <sheetData>
    <row r="1" ht="14.25">
      <c r="A1" s="32" t="s">
        <v>1054</v>
      </c>
    </row>
    <row r="2" spans="1:256" s="26" customFormat="1" ht="45" customHeight="1">
      <c r="A2" s="46" t="s">
        <v>1055</v>
      </c>
      <c r="B2" s="46"/>
      <c r="C2" s="46"/>
      <c r="D2" s="46"/>
      <c r="E2" s="46"/>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HS2" s="43"/>
      <c r="HT2" s="43"/>
      <c r="HU2" s="43"/>
      <c r="HV2" s="43"/>
      <c r="HW2" s="43"/>
      <c r="HX2" s="43"/>
      <c r="HY2" s="43"/>
      <c r="HZ2" s="43"/>
      <c r="IA2" s="43"/>
      <c r="IB2" s="43"/>
      <c r="IC2" s="43"/>
      <c r="ID2" s="43"/>
      <c r="IE2" s="43"/>
      <c r="IF2" s="43"/>
      <c r="IG2" s="43"/>
      <c r="IH2" s="43"/>
      <c r="II2" s="43"/>
      <c r="IJ2" s="43"/>
      <c r="IK2" s="43"/>
      <c r="IL2" s="43"/>
      <c r="IM2" s="43"/>
      <c r="IN2" s="43"/>
      <c r="IO2" s="43"/>
      <c r="IP2" s="43"/>
      <c r="IQ2" s="43"/>
      <c r="IR2" s="43"/>
      <c r="IS2" s="43"/>
      <c r="IT2" s="43"/>
      <c r="IU2" s="43"/>
      <c r="IV2" s="43"/>
    </row>
    <row r="3" spans="1:256" s="43" customFormat="1" ht="21" customHeight="1">
      <c r="A3" s="47"/>
      <c r="B3" s="47"/>
      <c r="C3" s="47"/>
      <c r="D3" s="47"/>
      <c r="E3" s="48" t="s">
        <v>2</v>
      </c>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c r="CA3" s="31"/>
      <c r="CB3" s="31"/>
      <c r="CC3" s="31"/>
      <c r="CD3" s="31"/>
      <c r="CE3" s="31"/>
      <c r="CF3" s="31"/>
      <c r="CG3" s="31"/>
      <c r="CH3" s="31"/>
      <c r="CI3" s="31"/>
      <c r="CJ3" s="31"/>
      <c r="CK3" s="31"/>
      <c r="CL3" s="31"/>
      <c r="CM3" s="31"/>
      <c r="CN3" s="31"/>
      <c r="CO3" s="31"/>
      <c r="CP3" s="31"/>
      <c r="CQ3" s="31"/>
      <c r="CR3" s="31"/>
      <c r="CS3" s="31"/>
      <c r="CT3" s="31"/>
      <c r="CU3" s="31"/>
      <c r="CV3" s="31"/>
      <c r="CW3" s="31"/>
      <c r="CX3" s="31"/>
      <c r="CY3" s="31"/>
      <c r="CZ3" s="31"/>
      <c r="DA3" s="31"/>
      <c r="DB3" s="31"/>
      <c r="DC3" s="31"/>
      <c r="DD3" s="31"/>
      <c r="DE3" s="31"/>
      <c r="DF3" s="31"/>
      <c r="DG3" s="31"/>
      <c r="DH3" s="31"/>
      <c r="DI3" s="31"/>
      <c r="DJ3" s="31"/>
      <c r="DK3" s="31"/>
      <c r="DL3" s="31"/>
      <c r="DM3" s="31"/>
      <c r="DN3" s="31"/>
      <c r="DO3" s="31"/>
      <c r="DP3" s="31"/>
      <c r="DQ3" s="31"/>
      <c r="DR3" s="31"/>
      <c r="DS3" s="31"/>
      <c r="DT3" s="31"/>
      <c r="DU3" s="31"/>
      <c r="DV3" s="31"/>
      <c r="DW3" s="31"/>
      <c r="DX3" s="31"/>
      <c r="DY3" s="31"/>
      <c r="DZ3" s="31"/>
      <c r="EA3" s="31"/>
      <c r="EB3" s="31"/>
      <c r="EC3" s="31"/>
      <c r="ED3" s="31"/>
      <c r="EE3" s="31"/>
      <c r="EF3" s="31"/>
      <c r="EG3" s="31"/>
      <c r="EH3" s="31"/>
      <c r="EI3" s="31"/>
      <c r="EJ3" s="31"/>
      <c r="EK3" s="31"/>
      <c r="EL3" s="31"/>
      <c r="EM3" s="31"/>
      <c r="EN3" s="31"/>
      <c r="EO3" s="31"/>
      <c r="EP3" s="31"/>
      <c r="EQ3" s="31"/>
      <c r="ER3" s="31"/>
      <c r="ES3" s="31"/>
      <c r="ET3" s="31"/>
      <c r="EU3" s="31"/>
      <c r="EV3" s="31"/>
      <c r="EW3" s="31"/>
      <c r="EX3" s="31"/>
      <c r="EY3" s="31"/>
      <c r="EZ3" s="31"/>
      <c r="FA3" s="31"/>
      <c r="FB3" s="31"/>
      <c r="FC3" s="31"/>
      <c r="FD3" s="31"/>
      <c r="FE3" s="31"/>
      <c r="FF3" s="31"/>
      <c r="FG3" s="31"/>
      <c r="FH3" s="31"/>
      <c r="FI3" s="31"/>
      <c r="FJ3" s="31"/>
      <c r="FK3" s="31"/>
      <c r="FL3" s="31"/>
      <c r="FM3" s="31"/>
      <c r="FN3" s="31"/>
      <c r="FO3" s="31"/>
      <c r="FP3" s="31"/>
      <c r="FQ3" s="31"/>
      <c r="FR3" s="31"/>
      <c r="FS3" s="31"/>
      <c r="FT3" s="31"/>
      <c r="FU3" s="31"/>
      <c r="FV3" s="31"/>
      <c r="FW3" s="31"/>
      <c r="FX3" s="31"/>
      <c r="FY3" s="31"/>
      <c r="FZ3" s="31"/>
      <c r="GA3" s="31"/>
      <c r="GB3" s="31"/>
      <c r="GC3" s="31"/>
      <c r="GD3" s="31"/>
      <c r="GE3" s="31"/>
      <c r="GF3" s="31"/>
      <c r="GG3" s="31"/>
      <c r="GH3" s="31"/>
      <c r="GI3" s="31"/>
      <c r="GJ3" s="31"/>
      <c r="GK3" s="31"/>
      <c r="GL3" s="31"/>
      <c r="GM3" s="31"/>
      <c r="GN3" s="31"/>
      <c r="GO3" s="31"/>
      <c r="GP3" s="31"/>
      <c r="GQ3" s="31"/>
      <c r="GR3" s="31"/>
      <c r="GS3" s="31"/>
      <c r="GT3" s="31"/>
      <c r="GU3" s="31"/>
      <c r="GV3" s="31"/>
      <c r="GW3" s="31"/>
      <c r="GX3" s="31"/>
      <c r="GY3" s="31"/>
      <c r="GZ3" s="31"/>
      <c r="HA3" s="31"/>
      <c r="HB3" s="31"/>
      <c r="HC3" s="31"/>
      <c r="HD3" s="31"/>
      <c r="HE3" s="31"/>
      <c r="HF3" s="31"/>
      <c r="HG3" s="31"/>
      <c r="HH3" s="31"/>
      <c r="HI3" s="31"/>
      <c r="HJ3" s="31"/>
      <c r="HK3" s="31"/>
      <c r="HL3" s="31"/>
      <c r="HM3" s="31"/>
      <c r="HN3" s="31"/>
      <c r="HO3" s="31"/>
      <c r="HP3" s="31"/>
      <c r="HQ3" s="31"/>
      <c r="HR3" s="31"/>
      <c r="HS3" s="31"/>
      <c r="HT3" s="31"/>
      <c r="HU3" s="31"/>
      <c r="HV3" s="31"/>
      <c r="HW3" s="31"/>
      <c r="HX3" s="31"/>
      <c r="HY3" s="31"/>
      <c r="HZ3" s="31"/>
      <c r="IA3" s="31"/>
      <c r="IB3" s="31"/>
      <c r="IC3" s="31"/>
      <c r="ID3" s="31"/>
      <c r="IE3" s="31"/>
      <c r="IF3" s="31"/>
      <c r="IG3" s="31"/>
      <c r="IH3" s="31"/>
      <c r="II3" s="31"/>
      <c r="IJ3" s="31"/>
      <c r="IK3" s="31"/>
      <c r="IL3" s="31"/>
      <c r="IM3" s="31"/>
      <c r="IN3" s="31"/>
      <c r="IO3" s="31"/>
      <c r="IP3" s="31"/>
      <c r="IQ3" s="31"/>
      <c r="IR3" s="31"/>
      <c r="IS3" s="31"/>
      <c r="IT3" s="31"/>
      <c r="IU3" s="31"/>
      <c r="IV3" s="31"/>
    </row>
    <row r="4" spans="1:5" s="29" customFormat="1" ht="52.5" customHeight="1">
      <c r="A4" s="49" t="s">
        <v>1042</v>
      </c>
      <c r="B4" s="49" t="s">
        <v>6</v>
      </c>
      <c r="C4" s="49" t="s">
        <v>7</v>
      </c>
      <c r="D4" s="49" t="s">
        <v>8</v>
      </c>
      <c r="E4" s="49" t="s">
        <v>40</v>
      </c>
    </row>
    <row r="5" spans="1:5" s="29" customFormat="1" ht="39" customHeight="1">
      <c r="A5" s="38" t="s">
        <v>1056</v>
      </c>
      <c r="B5" s="39">
        <f>SUM(B6:B7)</f>
        <v>1700</v>
      </c>
      <c r="C5" s="39">
        <f>SUM(C6:C7)</f>
        <v>1700</v>
      </c>
      <c r="D5" s="39">
        <f>SUM(D6:D7)</f>
        <v>0</v>
      </c>
      <c r="E5" s="40"/>
    </row>
    <row r="6" spans="1:5" s="29" customFormat="1" ht="48" customHeight="1">
      <c r="A6" s="40" t="s">
        <v>1057</v>
      </c>
      <c r="B6" s="39">
        <v>1100</v>
      </c>
      <c r="C6" s="39">
        <v>1100</v>
      </c>
      <c r="D6" s="39">
        <f>C6-B6</f>
        <v>0</v>
      </c>
      <c r="E6" s="40" t="s">
        <v>1058</v>
      </c>
    </row>
    <row r="7" spans="1:5" s="29" customFormat="1" ht="48" customHeight="1">
      <c r="A7" s="40" t="s">
        <v>1059</v>
      </c>
      <c r="B7" s="39">
        <v>600</v>
      </c>
      <c r="C7" s="39">
        <v>600</v>
      </c>
      <c r="D7" s="39">
        <f>C7-B7</f>
        <v>0</v>
      </c>
      <c r="E7" s="40" t="s">
        <v>1060</v>
      </c>
    </row>
    <row r="8" spans="1:5" s="29" customFormat="1" ht="36.75" customHeight="1">
      <c r="A8" s="38" t="s">
        <v>1061</v>
      </c>
      <c r="B8" s="39">
        <f>B9</f>
        <v>142</v>
      </c>
      <c r="C8" s="39">
        <f>C9</f>
        <v>0</v>
      </c>
      <c r="D8" s="39">
        <f>D9</f>
        <v>-142</v>
      </c>
      <c r="E8" s="40"/>
    </row>
    <row r="9" spans="1:5" s="29" customFormat="1" ht="63" customHeight="1">
      <c r="A9" s="40" t="s">
        <v>1062</v>
      </c>
      <c r="B9" s="39">
        <v>142</v>
      </c>
      <c r="C9" s="39">
        <v>0</v>
      </c>
      <c r="D9" s="39">
        <f>C9-B9</f>
        <v>-142</v>
      </c>
      <c r="E9" s="40" t="s">
        <v>1063</v>
      </c>
    </row>
    <row r="10" spans="1:5" s="29" customFormat="1" ht="45" customHeight="1">
      <c r="A10" s="38" t="s">
        <v>1064</v>
      </c>
      <c r="B10" s="39">
        <v>27</v>
      </c>
      <c r="C10" s="39">
        <v>0</v>
      </c>
      <c r="D10" s="39">
        <f>C10-B10</f>
        <v>-27</v>
      </c>
      <c r="E10" s="40" t="s">
        <v>1065</v>
      </c>
    </row>
    <row r="11" spans="1:5" s="29" customFormat="1" ht="45" customHeight="1">
      <c r="A11" s="38" t="s">
        <v>1066</v>
      </c>
      <c r="B11" s="39">
        <f>B5+B8+B10</f>
        <v>1869</v>
      </c>
      <c r="C11" s="39">
        <f>C5+C8+C10</f>
        <v>1700</v>
      </c>
      <c r="D11" s="39">
        <f>D5+D8+D10</f>
        <v>-169</v>
      </c>
      <c r="E11" s="40"/>
    </row>
    <row r="12" spans="1:5" s="29" customFormat="1" ht="45" customHeight="1">
      <c r="A12" s="38" t="s">
        <v>1067</v>
      </c>
      <c r="B12" s="39">
        <v>1328</v>
      </c>
      <c r="C12" s="39">
        <v>1328</v>
      </c>
      <c r="D12" s="39">
        <f>C12-B12</f>
        <v>0</v>
      </c>
      <c r="E12" s="40"/>
    </row>
    <row r="13" spans="1:5" s="29" customFormat="1" ht="45" customHeight="1">
      <c r="A13" s="38" t="s">
        <v>41</v>
      </c>
      <c r="B13" s="39">
        <f>B11+B12</f>
        <v>3197</v>
      </c>
      <c r="C13" s="39">
        <f>C11+C12</f>
        <v>3028</v>
      </c>
      <c r="D13" s="39">
        <f>D11+D12</f>
        <v>-169</v>
      </c>
      <c r="E13" s="40"/>
    </row>
    <row r="14" spans="2:4" s="32" customFormat="1" ht="12">
      <c r="B14" s="50"/>
      <c r="C14" s="50"/>
      <c r="D14" s="50"/>
    </row>
    <row r="15" spans="2:4" s="32" customFormat="1" ht="12">
      <c r="B15" s="50"/>
      <c r="C15" s="50"/>
      <c r="D15" s="50"/>
    </row>
    <row r="16" spans="2:4" s="32" customFormat="1" ht="12">
      <c r="B16" s="50"/>
      <c r="C16" s="50"/>
      <c r="D16" s="50"/>
    </row>
    <row r="17" spans="2:4" s="32" customFormat="1" ht="12">
      <c r="B17" s="50"/>
      <c r="C17" s="50"/>
      <c r="D17" s="50"/>
    </row>
    <row r="18" spans="2:4" s="32" customFormat="1" ht="12">
      <c r="B18" s="50"/>
      <c r="C18" s="50"/>
      <c r="D18" s="50"/>
    </row>
    <row r="19" spans="2:4" s="32" customFormat="1" ht="12">
      <c r="B19" s="50"/>
      <c r="C19" s="50"/>
      <c r="D19" s="50"/>
    </row>
    <row r="20" spans="2:4" s="32" customFormat="1" ht="12">
      <c r="B20" s="50"/>
      <c r="C20" s="50"/>
      <c r="D20" s="50"/>
    </row>
    <row r="21" spans="2:4" s="32" customFormat="1" ht="12">
      <c r="B21" s="50"/>
      <c r="C21" s="50"/>
      <c r="D21" s="50"/>
    </row>
    <row r="22" spans="2:4" s="32" customFormat="1" ht="12">
      <c r="B22" s="50"/>
      <c r="C22" s="50"/>
      <c r="D22" s="50"/>
    </row>
    <row r="23" spans="2:4" s="32" customFormat="1" ht="12">
      <c r="B23" s="50"/>
      <c r="C23" s="50"/>
      <c r="D23" s="50"/>
    </row>
    <row r="24" spans="2:4" s="32" customFormat="1" ht="12">
      <c r="B24" s="50"/>
      <c r="C24" s="50"/>
      <c r="D24" s="50"/>
    </row>
    <row r="25" spans="2:4" s="32" customFormat="1" ht="12">
      <c r="B25" s="50"/>
      <c r="C25" s="50"/>
      <c r="D25" s="50"/>
    </row>
    <row r="26" spans="2:4" s="32" customFormat="1" ht="12">
      <c r="B26" s="50"/>
      <c r="C26" s="50"/>
      <c r="D26" s="50"/>
    </row>
    <row r="27" spans="2:4" s="32" customFormat="1" ht="12">
      <c r="B27" s="50"/>
      <c r="C27" s="50"/>
      <c r="D27" s="50"/>
    </row>
    <row r="28" spans="2:4" s="32" customFormat="1" ht="12">
      <c r="B28" s="50"/>
      <c r="C28" s="50"/>
      <c r="D28" s="50"/>
    </row>
    <row r="29" spans="2:4" s="32" customFormat="1" ht="12">
      <c r="B29" s="50"/>
      <c r="C29" s="50"/>
      <c r="D29" s="50"/>
    </row>
    <row r="30" spans="2:4" s="32" customFormat="1" ht="12">
      <c r="B30" s="50"/>
      <c r="C30" s="50"/>
      <c r="D30" s="50"/>
    </row>
    <row r="31" spans="2:4" s="32" customFormat="1" ht="12">
      <c r="B31" s="50"/>
      <c r="C31" s="50"/>
      <c r="D31" s="50"/>
    </row>
    <row r="32" spans="2:4" s="32" customFormat="1" ht="12">
      <c r="B32" s="50"/>
      <c r="C32" s="50"/>
      <c r="D32" s="50"/>
    </row>
    <row r="33" spans="2:4" s="32" customFormat="1" ht="12">
      <c r="B33" s="50"/>
      <c r="C33" s="50"/>
      <c r="D33" s="50"/>
    </row>
    <row r="34" spans="2:4" s="32" customFormat="1" ht="12">
      <c r="B34" s="50"/>
      <c r="C34" s="50"/>
      <c r="D34" s="50"/>
    </row>
    <row r="35" spans="2:4" s="32" customFormat="1" ht="12">
      <c r="B35" s="50"/>
      <c r="C35" s="50"/>
      <c r="D35" s="50"/>
    </row>
    <row r="36" spans="2:4" s="32" customFormat="1" ht="12">
      <c r="B36" s="50"/>
      <c r="C36" s="50"/>
      <c r="D36" s="50"/>
    </row>
    <row r="37" spans="2:4" s="32" customFormat="1" ht="12">
      <c r="B37" s="50"/>
      <c r="C37" s="50"/>
      <c r="D37" s="50"/>
    </row>
    <row r="38" spans="2:4" s="32" customFormat="1" ht="12">
      <c r="B38" s="50"/>
      <c r="C38" s="50"/>
      <c r="D38" s="50"/>
    </row>
    <row r="39" spans="2:4" s="32" customFormat="1" ht="12">
      <c r="B39" s="50"/>
      <c r="C39" s="50"/>
      <c r="D39" s="50"/>
    </row>
    <row r="40" spans="2:4" s="32" customFormat="1" ht="12">
      <c r="B40" s="50"/>
      <c r="C40" s="50"/>
      <c r="D40" s="50"/>
    </row>
    <row r="41" spans="2:4" s="32" customFormat="1" ht="12">
      <c r="B41" s="50"/>
      <c r="C41" s="50"/>
      <c r="D41" s="50"/>
    </row>
    <row r="42" spans="2:4" s="32" customFormat="1" ht="12">
      <c r="B42" s="50"/>
      <c r="C42" s="50"/>
      <c r="D42" s="50"/>
    </row>
    <row r="43" spans="2:4" s="44" customFormat="1" ht="14.25">
      <c r="B43" s="51"/>
      <c r="C43" s="51"/>
      <c r="D43" s="51"/>
    </row>
    <row r="44" spans="2:4" s="44" customFormat="1" ht="14.25">
      <c r="B44" s="51"/>
      <c r="C44" s="51"/>
      <c r="D44" s="51"/>
    </row>
    <row r="45" spans="2:4" s="44" customFormat="1" ht="14.25">
      <c r="B45" s="51"/>
      <c r="C45" s="51"/>
      <c r="D45" s="51"/>
    </row>
    <row r="46" spans="2:4" s="44" customFormat="1" ht="14.25">
      <c r="B46" s="51"/>
      <c r="C46" s="51"/>
      <c r="D46" s="51"/>
    </row>
    <row r="47" spans="2:4" s="44" customFormat="1" ht="14.25">
      <c r="B47" s="51"/>
      <c r="C47" s="51"/>
      <c r="D47" s="51"/>
    </row>
    <row r="48" spans="2:4" s="44" customFormat="1" ht="14.25">
      <c r="B48" s="51"/>
      <c r="C48" s="51"/>
      <c r="D48" s="51"/>
    </row>
    <row r="49" spans="2:4" s="44" customFormat="1" ht="14.25">
      <c r="B49" s="51"/>
      <c r="C49" s="51"/>
      <c r="D49" s="51"/>
    </row>
    <row r="50" spans="2:4" s="44" customFormat="1" ht="14.25">
      <c r="B50" s="51"/>
      <c r="C50" s="51"/>
      <c r="D50" s="51"/>
    </row>
    <row r="51" spans="2:4" s="44" customFormat="1" ht="14.25">
      <c r="B51" s="51"/>
      <c r="C51" s="51"/>
      <c r="D51" s="51"/>
    </row>
    <row r="52" spans="2:4" s="44" customFormat="1" ht="14.25">
      <c r="B52" s="51"/>
      <c r="C52" s="51"/>
      <c r="D52" s="51"/>
    </row>
    <row r="53" spans="2:4" s="44" customFormat="1" ht="14.25">
      <c r="B53" s="51"/>
      <c r="C53" s="51"/>
      <c r="D53" s="51"/>
    </row>
    <row r="54" spans="2:4" s="44" customFormat="1" ht="14.25">
      <c r="B54" s="51"/>
      <c r="C54" s="51"/>
      <c r="D54" s="51"/>
    </row>
    <row r="55" spans="2:4" s="44" customFormat="1" ht="14.25">
      <c r="B55" s="51"/>
      <c r="C55" s="51"/>
      <c r="D55" s="51"/>
    </row>
    <row r="56" spans="2:4" s="44" customFormat="1" ht="14.25">
      <c r="B56" s="51"/>
      <c r="C56" s="51"/>
      <c r="D56" s="51"/>
    </row>
    <row r="57" spans="2:4" s="44" customFormat="1" ht="14.25">
      <c r="B57" s="51"/>
      <c r="C57" s="51"/>
      <c r="D57" s="51"/>
    </row>
    <row r="58" spans="2:4" s="44" customFormat="1" ht="14.25">
      <c r="B58" s="51"/>
      <c r="C58" s="51"/>
      <c r="D58" s="51"/>
    </row>
    <row r="59" spans="2:4" s="44" customFormat="1" ht="14.25">
      <c r="B59" s="51"/>
      <c r="C59" s="51"/>
      <c r="D59" s="51"/>
    </row>
    <row r="60" spans="2:4" s="44" customFormat="1" ht="14.25">
      <c r="B60" s="51"/>
      <c r="C60" s="51"/>
      <c r="D60" s="51"/>
    </row>
    <row r="61" spans="2:4" s="44" customFormat="1" ht="14.25">
      <c r="B61" s="51"/>
      <c r="C61" s="51"/>
      <c r="D61" s="51"/>
    </row>
    <row r="62" spans="2:4" s="44" customFormat="1" ht="14.25">
      <c r="B62" s="51"/>
      <c r="C62" s="51"/>
      <c r="D62" s="51"/>
    </row>
    <row r="63" spans="2:4" s="44" customFormat="1" ht="14.25">
      <c r="B63" s="51"/>
      <c r="C63" s="51"/>
      <c r="D63" s="51"/>
    </row>
    <row r="64" spans="2:4" s="44" customFormat="1" ht="14.25">
      <c r="B64" s="51"/>
      <c r="C64" s="51"/>
      <c r="D64" s="51"/>
    </row>
    <row r="65" spans="2:4" s="44" customFormat="1" ht="14.25">
      <c r="B65" s="51"/>
      <c r="C65" s="51"/>
      <c r="D65" s="51"/>
    </row>
    <row r="66" spans="2:4" s="44" customFormat="1" ht="14.25">
      <c r="B66" s="51"/>
      <c r="C66" s="51"/>
      <c r="D66" s="51"/>
    </row>
    <row r="67" spans="2:4" s="44" customFormat="1" ht="14.25">
      <c r="B67" s="51"/>
      <c r="C67" s="51"/>
      <c r="D67" s="51"/>
    </row>
    <row r="68" spans="2:4" s="44" customFormat="1" ht="14.25">
      <c r="B68" s="51"/>
      <c r="C68" s="51"/>
      <c r="D68" s="51"/>
    </row>
    <row r="69" spans="2:4" s="44" customFormat="1" ht="14.25">
      <c r="B69" s="51"/>
      <c r="C69" s="51"/>
      <c r="D69" s="51"/>
    </row>
    <row r="70" spans="2:4" s="44" customFormat="1" ht="14.25">
      <c r="B70" s="51"/>
      <c r="C70" s="51"/>
      <c r="D70" s="51"/>
    </row>
    <row r="71" spans="2:4" s="44" customFormat="1" ht="14.25">
      <c r="B71" s="51"/>
      <c r="C71" s="51"/>
      <c r="D71" s="51"/>
    </row>
    <row r="72" spans="2:4" s="44" customFormat="1" ht="14.25">
      <c r="B72" s="51"/>
      <c r="C72" s="51"/>
      <c r="D72" s="51"/>
    </row>
    <row r="73" spans="2:4" s="44" customFormat="1" ht="14.25">
      <c r="B73" s="51"/>
      <c r="C73" s="51"/>
      <c r="D73" s="51"/>
    </row>
    <row r="74" spans="2:4" s="44" customFormat="1" ht="14.25">
      <c r="B74" s="51"/>
      <c r="C74" s="51"/>
      <c r="D74" s="51"/>
    </row>
    <row r="75" spans="2:4" s="44" customFormat="1" ht="14.25">
      <c r="B75" s="51"/>
      <c r="C75" s="51"/>
      <c r="D75" s="51"/>
    </row>
    <row r="76" spans="2:4" s="44" customFormat="1" ht="14.25">
      <c r="B76" s="51"/>
      <c r="C76" s="51"/>
      <c r="D76" s="51"/>
    </row>
    <row r="77" spans="2:4" s="44" customFormat="1" ht="14.25">
      <c r="B77" s="51"/>
      <c r="C77" s="51"/>
      <c r="D77" s="51"/>
    </row>
    <row r="78" spans="2:4" s="44" customFormat="1" ht="14.25">
      <c r="B78" s="51"/>
      <c r="C78" s="51"/>
      <c r="D78" s="51"/>
    </row>
    <row r="79" spans="2:4" s="44" customFormat="1" ht="14.25">
      <c r="B79" s="51"/>
      <c r="C79" s="51"/>
      <c r="D79" s="51"/>
    </row>
    <row r="80" spans="2:4" s="44" customFormat="1" ht="14.25">
      <c r="B80" s="51"/>
      <c r="C80" s="51"/>
      <c r="D80" s="51"/>
    </row>
    <row r="81" spans="2:4" s="44" customFormat="1" ht="14.25">
      <c r="B81" s="51"/>
      <c r="C81" s="51"/>
      <c r="D81" s="51"/>
    </row>
    <row r="82" spans="2:4" s="44" customFormat="1" ht="14.25">
      <c r="B82" s="51"/>
      <c r="C82" s="51"/>
      <c r="D82" s="51"/>
    </row>
    <row r="83" spans="2:4" s="44" customFormat="1" ht="14.25">
      <c r="B83" s="51"/>
      <c r="C83" s="51"/>
      <c r="D83" s="51"/>
    </row>
    <row r="84" spans="2:4" s="44" customFormat="1" ht="14.25">
      <c r="B84" s="51"/>
      <c r="C84" s="51"/>
      <c r="D84" s="51"/>
    </row>
    <row r="85" spans="2:4" s="44" customFormat="1" ht="14.25">
      <c r="B85" s="51"/>
      <c r="C85" s="51"/>
      <c r="D85" s="51"/>
    </row>
    <row r="86" spans="2:4" s="44" customFormat="1" ht="14.25">
      <c r="B86" s="51"/>
      <c r="C86" s="51"/>
      <c r="D86" s="51"/>
    </row>
    <row r="87" spans="2:4" s="44" customFormat="1" ht="14.25">
      <c r="B87" s="51"/>
      <c r="C87" s="51"/>
      <c r="D87" s="51"/>
    </row>
    <row r="88" spans="2:4" s="44" customFormat="1" ht="14.25">
      <c r="B88" s="51"/>
      <c r="C88" s="51"/>
      <c r="D88" s="51"/>
    </row>
    <row r="89" spans="2:4" s="44" customFormat="1" ht="14.25">
      <c r="B89" s="51"/>
      <c r="C89" s="51"/>
      <c r="D89" s="51"/>
    </row>
    <row r="90" spans="2:4" s="44" customFormat="1" ht="14.25">
      <c r="B90" s="51"/>
      <c r="C90" s="51"/>
      <c r="D90" s="51"/>
    </row>
    <row r="91" spans="2:4" s="44" customFormat="1" ht="14.25">
      <c r="B91" s="51"/>
      <c r="C91" s="51"/>
      <c r="D91" s="51"/>
    </row>
    <row r="92" spans="2:4" s="44" customFormat="1" ht="14.25">
      <c r="B92" s="51"/>
      <c r="C92" s="51"/>
      <c r="D92" s="51"/>
    </row>
    <row r="93" spans="2:4" s="44" customFormat="1" ht="14.25">
      <c r="B93" s="51"/>
      <c r="C93" s="51"/>
      <c r="D93" s="51"/>
    </row>
    <row r="94" spans="2:4" s="44" customFormat="1" ht="14.25">
      <c r="B94" s="51"/>
      <c r="C94" s="51"/>
      <c r="D94" s="51"/>
    </row>
    <row r="95" spans="2:4" s="44" customFormat="1" ht="14.25">
      <c r="B95" s="51"/>
      <c r="C95" s="51"/>
      <c r="D95" s="51"/>
    </row>
    <row r="96" spans="2:4" s="44" customFormat="1" ht="14.25">
      <c r="B96" s="51"/>
      <c r="C96" s="51"/>
      <c r="D96" s="51"/>
    </row>
    <row r="97" spans="2:4" s="44" customFormat="1" ht="14.25">
      <c r="B97" s="51"/>
      <c r="C97" s="51"/>
      <c r="D97" s="51"/>
    </row>
    <row r="98" spans="2:4" s="44" customFormat="1" ht="14.25">
      <c r="B98" s="51"/>
      <c r="C98" s="51"/>
      <c r="D98" s="51"/>
    </row>
    <row r="99" spans="2:4" s="44" customFormat="1" ht="14.25">
      <c r="B99" s="51"/>
      <c r="C99" s="51"/>
      <c r="D99" s="51"/>
    </row>
    <row r="100" spans="2:4" s="44" customFormat="1" ht="14.25">
      <c r="B100" s="51"/>
      <c r="C100" s="51"/>
      <c r="D100" s="51"/>
    </row>
    <row r="101" spans="2:4" s="44" customFormat="1" ht="14.25">
      <c r="B101" s="51"/>
      <c r="C101" s="51"/>
      <c r="D101" s="51"/>
    </row>
    <row r="102" spans="2:4" s="44" customFormat="1" ht="14.25">
      <c r="B102" s="51"/>
      <c r="C102" s="51"/>
      <c r="D102" s="51"/>
    </row>
    <row r="103" spans="2:4" s="44" customFormat="1" ht="14.25">
      <c r="B103" s="51"/>
      <c r="C103" s="51"/>
      <c r="D103" s="51"/>
    </row>
    <row r="104" spans="2:4" s="44" customFormat="1" ht="14.25">
      <c r="B104" s="51"/>
      <c r="C104" s="51"/>
      <c r="D104" s="51"/>
    </row>
    <row r="105" spans="2:4" s="44" customFormat="1" ht="14.25">
      <c r="B105" s="51"/>
      <c r="C105" s="51"/>
      <c r="D105" s="51"/>
    </row>
    <row r="106" spans="2:4" s="44" customFormat="1" ht="14.25">
      <c r="B106" s="51"/>
      <c r="C106" s="51"/>
      <c r="D106" s="51"/>
    </row>
    <row r="107" spans="2:4" s="44" customFormat="1" ht="14.25">
      <c r="B107" s="51"/>
      <c r="C107" s="51"/>
      <c r="D107" s="51"/>
    </row>
    <row r="108" spans="2:4" s="44" customFormat="1" ht="14.25">
      <c r="B108" s="51"/>
      <c r="C108" s="51"/>
      <c r="D108" s="51"/>
    </row>
    <row r="109" spans="2:4" s="44" customFormat="1" ht="14.25">
      <c r="B109" s="51"/>
      <c r="C109" s="51"/>
      <c r="D109" s="51"/>
    </row>
    <row r="110" spans="2:4" s="44" customFormat="1" ht="14.25">
      <c r="B110" s="51"/>
      <c r="C110" s="51"/>
      <c r="D110" s="51"/>
    </row>
    <row r="111" spans="2:4" s="44" customFormat="1" ht="14.25">
      <c r="B111" s="51"/>
      <c r="C111" s="51"/>
      <c r="D111" s="51"/>
    </row>
    <row r="112" spans="2:4" s="44" customFormat="1" ht="14.25">
      <c r="B112" s="51"/>
      <c r="C112" s="51"/>
      <c r="D112" s="51"/>
    </row>
    <row r="113" spans="2:4" s="44" customFormat="1" ht="14.25">
      <c r="B113" s="51"/>
      <c r="C113" s="51"/>
      <c r="D113" s="51"/>
    </row>
    <row r="114" spans="2:4" s="44" customFormat="1" ht="14.25">
      <c r="B114" s="51"/>
      <c r="C114" s="51"/>
      <c r="D114" s="51"/>
    </row>
    <row r="115" spans="2:4" s="44" customFormat="1" ht="14.25">
      <c r="B115" s="51"/>
      <c r="C115" s="51"/>
      <c r="D115" s="51"/>
    </row>
    <row r="116" spans="2:4" s="44" customFormat="1" ht="14.25">
      <c r="B116" s="51"/>
      <c r="C116" s="51"/>
      <c r="D116" s="51"/>
    </row>
    <row r="117" spans="2:4" s="44" customFormat="1" ht="14.25">
      <c r="B117" s="51"/>
      <c r="C117" s="51"/>
      <c r="D117" s="51"/>
    </row>
    <row r="118" spans="2:4" s="44" customFormat="1" ht="14.25">
      <c r="B118" s="51"/>
      <c r="C118" s="51"/>
      <c r="D118" s="51"/>
    </row>
    <row r="119" spans="2:4" s="44" customFormat="1" ht="14.25">
      <c r="B119" s="51"/>
      <c r="C119" s="51"/>
      <c r="D119" s="51"/>
    </row>
    <row r="120" spans="2:4" s="44" customFormat="1" ht="14.25">
      <c r="B120" s="51"/>
      <c r="C120" s="51"/>
      <c r="D120" s="51"/>
    </row>
    <row r="121" spans="2:4" s="44" customFormat="1" ht="14.25">
      <c r="B121" s="51"/>
      <c r="C121" s="51"/>
      <c r="D121" s="51"/>
    </row>
    <row r="122" spans="2:4" s="44" customFormat="1" ht="14.25">
      <c r="B122" s="51"/>
      <c r="C122" s="51"/>
      <c r="D122" s="51"/>
    </row>
    <row r="123" spans="2:4" s="44" customFormat="1" ht="14.25">
      <c r="B123" s="51"/>
      <c r="C123" s="51"/>
      <c r="D123" s="51"/>
    </row>
    <row r="124" spans="2:4" s="44" customFormat="1" ht="14.25">
      <c r="B124" s="51"/>
      <c r="C124" s="51"/>
      <c r="D124" s="51"/>
    </row>
    <row r="125" spans="2:4" s="44" customFormat="1" ht="14.25">
      <c r="B125" s="51"/>
      <c r="C125" s="51"/>
      <c r="D125" s="51"/>
    </row>
    <row r="126" spans="2:4" s="44" customFormat="1" ht="14.25">
      <c r="B126" s="51"/>
      <c r="C126" s="51"/>
      <c r="D126" s="51"/>
    </row>
    <row r="127" spans="2:4" s="44" customFormat="1" ht="14.25">
      <c r="B127" s="51"/>
      <c r="C127" s="51"/>
      <c r="D127" s="51"/>
    </row>
    <row r="128" spans="2:4" s="44" customFormat="1" ht="14.25">
      <c r="B128" s="51"/>
      <c r="C128" s="51"/>
      <c r="D128" s="51"/>
    </row>
    <row r="129" spans="2:4" s="44" customFormat="1" ht="14.25">
      <c r="B129" s="51"/>
      <c r="C129" s="51"/>
      <c r="D129" s="51"/>
    </row>
    <row r="130" spans="2:4" s="44" customFormat="1" ht="14.25">
      <c r="B130" s="51"/>
      <c r="C130" s="51"/>
      <c r="D130" s="51"/>
    </row>
    <row r="131" spans="2:4" s="44" customFormat="1" ht="14.25">
      <c r="B131" s="51"/>
      <c r="C131" s="51"/>
      <c r="D131" s="51"/>
    </row>
    <row r="132" spans="2:4" s="44" customFormat="1" ht="14.25">
      <c r="B132" s="51"/>
      <c r="C132" s="51"/>
      <c r="D132" s="51"/>
    </row>
    <row r="133" spans="2:4" s="44" customFormat="1" ht="14.25">
      <c r="B133" s="51"/>
      <c r="C133" s="51"/>
      <c r="D133" s="51"/>
    </row>
    <row r="134" spans="2:4" s="44" customFormat="1" ht="14.25">
      <c r="B134" s="51"/>
      <c r="C134" s="51"/>
      <c r="D134" s="51"/>
    </row>
    <row r="135" spans="2:4" s="44" customFormat="1" ht="14.25">
      <c r="B135" s="51"/>
      <c r="C135" s="51"/>
      <c r="D135" s="51"/>
    </row>
    <row r="136" spans="2:4" s="44" customFormat="1" ht="14.25">
      <c r="B136" s="51"/>
      <c r="C136" s="51"/>
      <c r="D136" s="51"/>
    </row>
    <row r="137" spans="2:4" s="44" customFormat="1" ht="14.25">
      <c r="B137" s="51"/>
      <c r="C137" s="51"/>
      <c r="D137" s="51"/>
    </row>
    <row r="138" spans="2:4" s="44" customFormat="1" ht="14.25">
      <c r="B138" s="51"/>
      <c r="C138" s="51"/>
      <c r="D138" s="51"/>
    </row>
    <row r="139" spans="2:4" s="44" customFormat="1" ht="14.25">
      <c r="B139" s="51"/>
      <c r="C139" s="51"/>
      <c r="D139" s="51"/>
    </row>
    <row r="140" spans="2:4" s="44" customFormat="1" ht="14.25">
      <c r="B140" s="51"/>
      <c r="C140" s="51"/>
      <c r="D140" s="51"/>
    </row>
    <row r="141" spans="2:4" s="44" customFormat="1" ht="14.25">
      <c r="B141" s="51"/>
      <c r="C141" s="51"/>
      <c r="D141" s="51"/>
    </row>
    <row r="142" spans="2:4" s="44" customFormat="1" ht="14.25">
      <c r="B142" s="51"/>
      <c r="C142" s="51"/>
      <c r="D142" s="51"/>
    </row>
    <row r="143" spans="1:256" s="44" customFormat="1" ht="14.25">
      <c r="A143" s="43"/>
      <c r="B143" s="45"/>
      <c r="C143" s="45"/>
      <c r="D143" s="45"/>
      <c r="E143" s="43"/>
      <c r="F143" s="43"/>
      <c r="G143" s="43"/>
      <c r="H143" s="43"/>
      <c r="I143" s="43"/>
      <c r="J143" s="43"/>
      <c r="K143" s="43"/>
      <c r="L143" s="43"/>
      <c r="M143" s="43"/>
      <c r="N143" s="43"/>
      <c r="O143" s="43"/>
      <c r="P143" s="43"/>
      <c r="Q143" s="43"/>
      <c r="R143" s="43"/>
      <c r="S143" s="43"/>
      <c r="T143" s="43"/>
      <c r="U143" s="43"/>
      <c r="V143" s="43"/>
      <c r="W143" s="43"/>
      <c r="X143" s="43"/>
      <c r="Y143" s="43"/>
      <c r="Z143" s="43"/>
      <c r="AA143" s="43"/>
      <c r="AB143" s="43"/>
      <c r="AC143" s="43"/>
      <c r="AD143" s="43"/>
      <c r="AE143" s="43"/>
      <c r="AF143" s="43"/>
      <c r="AG143" s="43"/>
      <c r="AH143" s="43"/>
      <c r="HS143" s="43"/>
      <c r="HT143" s="43"/>
      <c r="HU143" s="43"/>
      <c r="HV143" s="43"/>
      <c r="HW143" s="43"/>
      <c r="HX143" s="43"/>
      <c r="HY143" s="43"/>
      <c r="HZ143" s="43"/>
      <c r="IA143" s="43"/>
      <c r="IB143" s="43"/>
      <c r="IC143" s="43"/>
      <c r="ID143" s="43"/>
      <c r="IE143" s="43"/>
      <c r="IF143" s="43"/>
      <c r="IG143" s="43"/>
      <c r="IH143" s="43"/>
      <c r="II143" s="43"/>
      <c r="IJ143" s="43"/>
      <c r="IK143" s="43"/>
      <c r="IL143" s="43"/>
      <c r="IM143" s="43"/>
      <c r="IN143" s="43"/>
      <c r="IO143" s="43"/>
      <c r="IP143" s="43"/>
      <c r="IQ143" s="43"/>
      <c r="IR143" s="43"/>
      <c r="IS143" s="43"/>
      <c r="IT143" s="43"/>
      <c r="IU143" s="43"/>
      <c r="IV143" s="43"/>
    </row>
    <row r="144" spans="1:256" s="44" customFormat="1" ht="14.25">
      <c r="A144" s="43"/>
      <c r="B144" s="45"/>
      <c r="C144" s="45"/>
      <c r="D144" s="45"/>
      <c r="E144" s="43"/>
      <c r="F144" s="43"/>
      <c r="G144" s="43"/>
      <c r="H144" s="43"/>
      <c r="I144" s="43"/>
      <c r="J144" s="43"/>
      <c r="K144" s="43"/>
      <c r="L144" s="43"/>
      <c r="M144" s="43"/>
      <c r="N144" s="43"/>
      <c r="O144" s="43"/>
      <c r="P144" s="43"/>
      <c r="Q144" s="43"/>
      <c r="R144" s="43"/>
      <c r="S144" s="43"/>
      <c r="T144" s="43"/>
      <c r="U144" s="43"/>
      <c r="V144" s="43"/>
      <c r="W144" s="43"/>
      <c r="X144" s="43"/>
      <c r="Y144" s="43"/>
      <c r="Z144" s="43"/>
      <c r="AA144" s="43"/>
      <c r="AB144" s="43"/>
      <c r="AC144" s="43"/>
      <c r="AD144" s="43"/>
      <c r="AE144" s="43"/>
      <c r="AF144" s="43"/>
      <c r="AG144" s="43"/>
      <c r="AH144" s="43"/>
      <c r="HS144" s="43"/>
      <c r="HT144" s="43"/>
      <c r="HU144" s="43"/>
      <c r="HV144" s="43"/>
      <c r="HW144" s="43"/>
      <c r="HX144" s="43"/>
      <c r="HY144" s="43"/>
      <c r="HZ144" s="43"/>
      <c r="IA144" s="43"/>
      <c r="IB144" s="43"/>
      <c r="IC144" s="43"/>
      <c r="ID144" s="43"/>
      <c r="IE144" s="43"/>
      <c r="IF144" s="43"/>
      <c r="IG144" s="43"/>
      <c r="IH144" s="43"/>
      <c r="II144" s="43"/>
      <c r="IJ144" s="43"/>
      <c r="IK144" s="43"/>
      <c r="IL144" s="43"/>
      <c r="IM144" s="43"/>
      <c r="IN144" s="43"/>
      <c r="IO144" s="43"/>
      <c r="IP144" s="43"/>
      <c r="IQ144" s="43"/>
      <c r="IR144" s="43"/>
      <c r="IS144" s="43"/>
      <c r="IT144" s="43"/>
      <c r="IU144" s="43"/>
      <c r="IV144" s="43"/>
    </row>
    <row r="145" spans="1:256" s="44" customFormat="1" ht="14.25">
      <c r="A145" s="43"/>
      <c r="B145" s="45"/>
      <c r="C145" s="45"/>
      <c r="D145" s="45"/>
      <c r="E145" s="43"/>
      <c r="F145" s="43"/>
      <c r="G145" s="43"/>
      <c r="H145" s="43"/>
      <c r="I145" s="43"/>
      <c r="J145" s="43"/>
      <c r="K145" s="43"/>
      <c r="L145" s="43"/>
      <c r="M145" s="43"/>
      <c r="N145" s="43"/>
      <c r="O145" s="43"/>
      <c r="P145" s="43"/>
      <c r="Q145" s="43"/>
      <c r="R145" s="43"/>
      <c r="S145" s="43"/>
      <c r="T145" s="43"/>
      <c r="U145" s="43"/>
      <c r="V145" s="43"/>
      <c r="W145" s="43"/>
      <c r="X145" s="43"/>
      <c r="Y145" s="43"/>
      <c r="Z145" s="43"/>
      <c r="AA145" s="43"/>
      <c r="AB145" s="43"/>
      <c r="AC145" s="43"/>
      <c r="AD145" s="43"/>
      <c r="AE145" s="43"/>
      <c r="AF145" s="43"/>
      <c r="AG145" s="43"/>
      <c r="AH145" s="43"/>
      <c r="HS145" s="43"/>
      <c r="HT145" s="43"/>
      <c r="HU145" s="43"/>
      <c r="HV145" s="43"/>
      <c r="HW145" s="43"/>
      <c r="HX145" s="43"/>
      <c r="HY145" s="43"/>
      <c r="HZ145" s="43"/>
      <c r="IA145" s="43"/>
      <c r="IB145" s="43"/>
      <c r="IC145" s="43"/>
      <c r="ID145" s="43"/>
      <c r="IE145" s="43"/>
      <c r="IF145" s="43"/>
      <c r="IG145" s="43"/>
      <c r="IH145" s="43"/>
      <c r="II145" s="43"/>
      <c r="IJ145" s="43"/>
      <c r="IK145" s="43"/>
      <c r="IL145" s="43"/>
      <c r="IM145" s="43"/>
      <c r="IN145" s="43"/>
      <c r="IO145" s="43"/>
      <c r="IP145" s="43"/>
      <c r="IQ145" s="43"/>
      <c r="IR145" s="43"/>
      <c r="IS145" s="43"/>
      <c r="IT145" s="43"/>
      <c r="IU145" s="43"/>
      <c r="IV145" s="43"/>
    </row>
    <row r="146" spans="1:256" s="44" customFormat="1" ht="14.25">
      <c r="A146" s="43"/>
      <c r="B146" s="45"/>
      <c r="C146" s="45"/>
      <c r="D146" s="45"/>
      <c r="E146" s="43"/>
      <c r="F146" s="43"/>
      <c r="G146" s="43"/>
      <c r="H146" s="43"/>
      <c r="I146" s="43"/>
      <c r="J146" s="43"/>
      <c r="K146" s="43"/>
      <c r="L146" s="43"/>
      <c r="M146" s="43"/>
      <c r="N146" s="43"/>
      <c r="O146" s="43"/>
      <c r="P146" s="43"/>
      <c r="Q146" s="43"/>
      <c r="R146" s="43"/>
      <c r="S146" s="43"/>
      <c r="T146" s="43"/>
      <c r="U146" s="43"/>
      <c r="V146" s="43"/>
      <c r="W146" s="43"/>
      <c r="X146" s="43"/>
      <c r="Y146" s="43"/>
      <c r="Z146" s="43"/>
      <c r="AA146" s="43"/>
      <c r="AB146" s="43"/>
      <c r="AC146" s="43"/>
      <c r="AD146" s="43"/>
      <c r="AE146" s="43"/>
      <c r="AF146" s="43"/>
      <c r="AG146" s="43"/>
      <c r="AH146" s="43"/>
      <c r="HS146" s="43"/>
      <c r="HT146" s="43"/>
      <c r="HU146" s="43"/>
      <c r="HV146" s="43"/>
      <c r="HW146" s="43"/>
      <c r="HX146" s="43"/>
      <c r="HY146" s="43"/>
      <c r="HZ146" s="43"/>
      <c r="IA146" s="43"/>
      <c r="IB146" s="43"/>
      <c r="IC146" s="43"/>
      <c r="ID146" s="43"/>
      <c r="IE146" s="43"/>
      <c r="IF146" s="43"/>
      <c r="IG146" s="43"/>
      <c r="IH146" s="43"/>
      <c r="II146" s="43"/>
      <c r="IJ146" s="43"/>
      <c r="IK146" s="43"/>
      <c r="IL146" s="43"/>
      <c r="IM146" s="43"/>
      <c r="IN146" s="43"/>
      <c r="IO146" s="43"/>
      <c r="IP146" s="43"/>
      <c r="IQ146" s="43"/>
      <c r="IR146" s="43"/>
      <c r="IS146" s="43"/>
      <c r="IT146" s="43"/>
      <c r="IU146" s="43"/>
      <c r="IV146" s="43"/>
    </row>
    <row r="147" spans="1:256" s="44" customFormat="1" ht="14.25">
      <c r="A147" s="43"/>
      <c r="B147" s="45"/>
      <c r="C147" s="45"/>
      <c r="D147" s="45"/>
      <c r="E147" s="43"/>
      <c r="F147" s="43"/>
      <c r="G147" s="43"/>
      <c r="H147" s="43"/>
      <c r="I147" s="43"/>
      <c r="J147" s="43"/>
      <c r="K147" s="43"/>
      <c r="L147" s="43"/>
      <c r="M147" s="43"/>
      <c r="N147" s="43"/>
      <c r="O147" s="43"/>
      <c r="P147" s="43"/>
      <c r="Q147" s="43"/>
      <c r="R147" s="43"/>
      <c r="S147" s="43"/>
      <c r="T147" s="43"/>
      <c r="U147" s="43"/>
      <c r="V147" s="43"/>
      <c r="W147" s="43"/>
      <c r="X147" s="43"/>
      <c r="Y147" s="43"/>
      <c r="Z147" s="43"/>
      <c r="AA147" s="43"/>
      <c r="AB147" s="43"/>
      <c r="AC147" s="43"/>
      <c r="AD147" s="43"/>
      <c r="AE147" s="43"/>
      <c r="AF147" s="43"/>
      <c r="AG147" s="43"/>
      <c r="AH147" s="43"/>
      <c r="HS147" s="43"/>
      <c r="HT147" s="43"/>
      <c r="HU147" s="43"/>
      <c r="HV147" s="43"/>
      <c r="HW147" s="43"/>
      <c r="HX147" s="43"/>
      <c r="HY147" s="43"/>
      <c r="HZ147" s="43"/>
      <c r="IA147" s="43"/>
      <c r="IB147" s="43"/>
      <c r="IC147" s="43"/>
      <c r="ID147" s="43"/>
      <c r="IE147" s="43"/>
      <c r="IF147" s="43"/>
      <c r="IG147" s="43"/>
      <c r="IH147" s="43"/>
      <c r="II147" s="43"/>
      <c r="IJ147" s="43"/>
      <c r="IK147" s="43"/>
      <c r="IL147" s="43"/>
      <c r="IM147" s="43"/>
      <c r="IN147" s="43"/>
      <c r="IO147" s="43"/>
      <c r="IP147" s="43"/>
      <c r="IQ147" s="43"/>
      <c r="IR147" s="43"/>
      <c r="IS147" s="43"/>
      <c r="IT147" s="43"/>
      <c r="IU147" s="43"/>
      <c r="IV147" s="43"/>
    </row>
    <row r="148" spans="1:256" s="44" customFormat="1" ht="14.25">
      <c r="A148" s="43"/>
      <c r="B148" s="45"/>
      <c r="C148" s="45"/>
      <c r="D148" s="45"/>
      <c r="E148" s="43"/>
      <c r="F148" s="43"/>
      <c r="G148" s="43"/>
      <c r="H148" s="43"/>
      <c r="I148" s="43"/>
      <c r="J148" s="43"/>
      <c r="K148" s="43"/>
      <c r="L148" s="43"/>
      <c r="M148" s="43"/>
      <c r="N148" s="43"/>
      <c r="O148" s="43"/>
      <c r="P148" s="43"/>
      <c r="Q148" s="43"/>
      <c r="R148" s="43"/>
      <c r="S148" s="43"/>
      <c r="T148" s="43"/>
      <c r="U148" s="43"/>
      <c r="V148" s="43"/>
      <c r="W148" s="43"/>
      <c r="X148" s="43"/>
      <c r="Y148" s="43"/>
      <c r="Z148" s="43"/>
      <c r="AA148" s="43"/>
      <c r="AB148" s="43"/>
      <c r="AC148" s="43"/>
      <c r="AD148" s="43"/>
      <c r="AE148" s="43"/>
      <c r="AF148" s="43"/>
      <c r="AG148" s="43"/>
      <c r="AH148" s="43"/>
      <c r="HS148" s="43"/>
      <c r="HT148" s="43"/>
      <c r="HU148" s="43"/>
      <c r="HV148" s="43"/>
      <c r="HW148" s="43"/>
      <c r="HX148" s="43"/>
      <c r="HY148" s="43"/>
      <c r="HZ148" s="43"/>
      <c r="IA148" s="43"/>
      <c r="IB148" s="43"/>
      <c r="IC148" s="43"/>
      <c r="ID148" s="43"/>
      <c r="IE148" s="43"/>
      <c r="IF148" s="43"/>
      <c r="IG148" s="43"/>
      <c r="IH148" s="43"/>
      <c r="II148" s="43"/>
      <c r="IJ148" s="43"/>
      <c r="IK148" s="43"/>
      <c r="IL148" s="43"/>
      <c r="IM148" s="43"/>
      <c r="IN148" s="43"/>
      <c r="IO148" s="43"/>
      <c r="IP148" s="43"/>
      <c r="IQ148" s="43"/>
      <c r="IR148" s="43"/>
      <c r="IS148" s="43"/>
      <c r="IT148" s="43"/>
      <c r="IU148" s="43"/>
      <c r="IV148" s="43"/>
    </row>
  </sheetData>
  <sheetProtection/>
  <mergeCells count="1">
    <mergeCell ref="A2:E2"/>
  </mergeCells>
  <printOptions/>
  <pageMargins left="0.6298611111111111" right="0.5118055555555555" top="0.7479166666666667" bottom="0.5506944444444445" header="0.5" footer="0.5"/>
  <pageSetup orientation="portrait" paperSize="9"/>
</worksheet>
</file>

<file path=xl/worksheets/sheet9.xml><?xml version="1.0" encoding="utf-8"?>
<worksheet xmlns="http://schemas.openxmlformats.org/spreadsheetml/2006/main" xmlns:r="http://schemas.openxmlformats.org/officeDocument/2006/relationships">
  <dimension ref="A1:IV70"/>
  <sheetViews>
    <sheetView zoomScaleSheetLayoutView="100" workbookViewId="0" topLeftCell="A1">
      <selection activeCell="L9" sqref="L9"/>
    </sheetView>
  </sheetViews>
  <sheetFormatPr defaultColWidth="8.75390625" defaultRowHeight="14.25"/>
  <cols>
    <col min="1" max="1" width="30.25390625" style="27" customWidth="1"/>
    <col min="2" max="3" width="8.875" style="30" customWidth="1"/>
    <col min="4" max="4" width="11.25390625" style="30" customWidth="1"/>
    <col min="5" max="5" width="28.25390625" style="27" customWidth="1"/>
    <col min="6" max="34" width="9.00390625" style="27" bestFit="1" customWidth="1"/>
    <col min="35" max="226" width="8.75390625" style="27" customWidth="1"/>
    <col min="227" max="255" width="9.00390625" style="27" bestFit="1" customWidth="1"/>
    <col min="256" max="256" width="8.75390625" style="31" customWidth="1"/>
  </cols>
  <sheetData>
    <row r="1" ht="14.25">
      <c r="A1" s="32" t="s">
        <v>1068</v>
      </c>
    </row>
    <row r="2" spans="1:256" s="26" customFormat="1" ht="45" customHeight="1">
      <c r="A2" s="33" t="s">
        <v>1069</v>
      </c>
      <c r="B2" s="33"/>
      <c r="C2" s="33"/>
      <c r="D2" s="33"/>
      <c r="E2" s="33"/>
      <c r="F2" s="27"/>
      <c r="G2" s="27"/>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HS2" s="27"/>
      <c r="HT2" s="27"/>
      <c r="HU2" s="27"/>
      <c r="HV2" s="27"/>
      <c r="HW2" s="27"/>
      <c r="HX2" s="27"/>
      <c r="HY2" s="27"/>
      <c r="HZ2" s="27"/>
      <c r="IA2" s="27"/>
      <c r="IB2" s="27"/>
      <c r="IC2" s="27"/>
      <c r="ID2" s="27"/>
      <c r="IE2" s="27"/>
      <c r="IF2" s="27"/>
      <c r="IG2" s="27"/>
      <c r="IH2" s="27"/>
      <c r="II2" s="27"/>
      <c r="IJ2" s="27"/>
      <c r="IK2" s="27"/>
      <c r="IL2" s="27"/>
      <c r="IM2" s="27"/>
      <c r="IN2" s="27"/>
      <c r="IO2" s="27"/>
      <c r="IP2" s="27"/>
      <c r="IQ2" s="27"/>
      <c r="IR2" s="27"/>
      <c r="IS2" s="27"/>
      <c r="IT2" s="27"/>
      <c r="IU2" s="27"/>
      <c r="IV2" s="31"/>
    </row>
    <row r="3" spans="1:256" s="27" customFormat="1" ht="19.5" customHeight="1">
      <c r="A3" s="34"/>
      <c r="B3" s="34"/>
      <c r="C3" s="34"/>
      <c r="D3" s="34"/>
      <c r="E3" s="35" t="s">
        <v>2</v>
      </c>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c r="CA3" s="31"/>
      <c r="CB3" s="31"/>
      <c r="CC3" s="31"/>
      <c r="CD3" s="31"/>
      <c r="CE3" s="31"/>
      <c r="CF3" s="31"/>
      <c r="CG3" s="31"/>
      <c r="CH3" s="31"/>
      <c r="CI3" s="31"/>
      <c r="CJ3" s="31"/>
      <c r="CK3" s="31"/>
      <c r="CL3" s="31"/>
      <c r="CM3" s="31"/>
      <c r="CN3" s="31"/>
      <c r="CO3" s="31"/>
      <c r="CP3" s="31"/>
      <c r="CQ3" s="31"/>
      <c r="CR3" s="31"/>
      <c r="CS3" s="31"/>
      <c r="CT3" s="31"/>
      <c r="CU3" s="31"/>
      <c r="CV3" s="31"/>
      <c r="CW3" s="31"/>
      <c r="CX3" s="31"/>
      <c r="CY3" s="31"/>
      <c r="CZ3" s="31"/>
      <c r="DA3" s="31"/>
      <c r="DB3" s="31"/>
      <c r="DC3" s="31"/>
      <c r="DD3" s="31"/>
      <c r="DE3" s="31"/>
      <c r="DF3" s="31"/>
      <c r="DG3" s="31"/>
      <c r="DH3" s="31"/>
      <c r="DI3" s="31"/>
      <c r="DJ3" s="31"/>
      <c r="DK3" s="31"/>
      <c r="DL3" s="31"/>
      <c r="DM3" s="31"/>
      <c r="DN3" s="31"/>
      <c r="DO3" s="31"/>
      <c r="DP3" s="31"/>
      <c r="DQ3" s="31"/>
      <c r="DR3" s="31"/>
      <c r="DS3" s="31"/>
      <c r="DT3" s="31"/>
      <c r="DU3" s="31"/>
      <c r="DV3" s="31"/>
      <c r="DW3" s="31"/>
      <c r="DX3" s="31"/>
      <c r="DY3" s="31"/>
      <c r="DZ3" s="31"/>
      <c r="EA3" s="31"/>
      <c r="EB3" s="31"/>
      <c r="EC3" s="31"/>
      <c r="ED3" s="31"/>
      <c r="EE3" s="31"/>
      <c r="EF3" s="31"/>
      <c r="EG3" s="31"/>
      <c r="EH3" s="31"/>
      <c r="EI3" s="31"/>
      <c r="EJ3" s="31"/>
      <c r="EK3" s="31"/>
      <c r="EL3" s="31"/>
      <c r="EM3" s="31"/>
      <c r="EN3" s="31"/>
      <c r="EO3" s="31"/>
      <c r="EP3" s="31"/>
      <c r="EQ3" s="31"/>
      <c r="ER3" s="31"/>
      <c r="ES3" s="31"/>
      <c r="ET3" s="31"/>
      <c r="EU3" s="31"/>
      <c r="EV3" s="31"/>
      <c r="EW3" s="31"/>
      <c r="EX3" s="31"/>
      <c r="EY3" s="31"/>
      <c r="EZ3" s="31"/>
      <c r="FA3" s="31"/>
      <c r="FB3" s="31"/>
      <c r="FC3" s="31"/>
      <c r="FD3" s="31"/>
      <c r="FE3" s="31"/>
      <c r="FF3" s="31"/>
      <c r="FG3" s="31"/>
      <c r="FH3" s="31"/>
      <c r="FI3" s="31"/>
      <c r="FJ3" s="31"/>
      <c r="FK3" s="31"/>
      <c r="FL3" s="31"/>
      <c r="FM3" s="31"/>
      <c r="FN3" s="31"/>
      <c r="FO3" s="31"/>
      <c r="FP3" s="31"/>
      <c r="FQ3" s="31"/>
      <c r="FR3" s="31"/>
      <c r="FS3" s="31"/>
      <c r="FT3" s="31"/>
      <c r="FU3" s="31"/>
      <c r="FV3" s="31"/>
      <c r="FW3" s="31"/>
      <c r="FX3" s="31"/>
      <c r="FY3" s="31"/>
      <c r="FZ3" s="31"/>
      <c r="GA3" s="31"/>
      <c r="GB3" s="31"/>
      <c r="GC3" s="31"/>
      <c r="GD3" s="31"/>
      <c r="GE3" s="31"/>
      <c r="GF3" s="31"/>
      <c r="GG3" s="31"/>
      <c r="GH3" s="31"/>
      <c r="GI3" s="31"/>
      <c r="GJ3" s="31"/>
      <c r="GK3" s="31"/>
      <c r="GL3" s="31"/>
      <c r="GM3" s="31"/>
      <c r="GN3" s="31"/>
      <c r="GO3" s="31"/>
      <c r="GP3" s="31"/>
      <c r="GQ3" s="31"/>
      <c r="GR3" s="31"/>
      <c r="GS3" s="31"/>
      <c r="GT3" s="31"/>
      <c r="GU3" s="31"/>
      <c r="GV3" s="31"/>
      <c r="GW3" s="31"/>
      <c r="GX3" s="31"/>
      <c r="GY3" s="31"/>
      <c r="GZ3" s="31"/>
      <c r="HA3" s="31"/>
      <c r="HB3" s="31"/>
      <c r="HC3" s="31"/>
      <c r="HD3" s="31"/>
      <c r="HE3" s="31"/>
      <c r="HF3" s="31"/>
      <c r="HG3" s="31"/>
      <c r="HH3" s="31"/>
      <c r="HI3" s="31"/>
      <c r="HJ3" s="31"/>
      <c r="HK3" s="31"/>
      <c r="HL3" s="31"/>
      <c r="HM3" s="31"/>
      <c r="HN3" s="31"/>
      <c r="HO3" s="31"/>
      <c r="HP3" s="31"/>
      <c r="HQ3" s="31"/>
      <c r="HR3" s="31"/>
      <c r="HS3" s="31"/>
      <c r="HT3" s="31"/>
      <c r="HU3" s="31"/>
      <c r="HV3" s="31"/>
      <c r="HW3" s="31"/>
      <c r="HX3" s="31"/>
      <c r="HY3" s="31"/>
      <c r="HZ3" s="31"/>
      <c r="IA3" s="31"/>
      <c r="IB3" s="31"/>
      <c r="IC3" s="31"/>
      <c r="ID3" s="31"/>
      <c r="IE3" s="31"/>
      <c r="IF3" s="31"/>
      <c r="IG3" s="31"/>
      <c r="IH3" s="31"/>
      <c r="II3" s="31"/>
      <c r="IJ3" s="31"/>
      <c r="IK3" s="31"/>
      <c r="IL3" s="31"/>
      <c r="IM3" s="31"/>
      <c r="IN3" s="31"/>
      <c r="IO3" s="31"/>
      <c r="IP3" s="31"/>
      <c r="IQ3" s="31"/>
      <c r="IR3" s="31"/>
      <c r="IS3" s="31"/>
      <c r="IT3" s="31"/>
      <c r="IU3" s="31"/>
      <c r="IV3" s="31"/>
    </row>
    <row r="4" spans="1:5" s="28" customFormat="1" ht="30" customHeight="1">
      <c r="A4" s="36" t="s">
        <v>1070</v>
      </c>
      <c r="B4" s="36" t="s">
        <v>6</v>
      </c>
      <c r="C4" s="36" t="s">
        <v>7</v>
      </c>
      <c r="D4" s="36" t="s">
        <v>8</v>
      </c>
      <c r="E4" s="36" t="s">
        <v>40</v>
      </c>
    </row>
    <row r="5" spans="1:5" s="28" customFormat="1" ht="30" customHeight="1">
      <c r="A5" s="37"/>
      <c r="B5" s="37"/>
      <c r="C5" s="37"/>
      <c r="D5" s="37"/>
      <c r="E5" s="37"/>
    </row>
    <row r="6" spans="1:5" s="29" customFormat="1" ht="39.75" customHeight="1">
      <c r="A6" s="38" t="s">
        <v>1071</v>
      </c>
      <c r="B6" s="39">
        <f>B7+B11</f>
        <v>2637</v>
      </c>
      <c r="C6" s="39">
        <v>2027</v>
      </c>
      <c r="D6" s="39">
        <f>D7+D11</f>
        <v>-610</v>
      </c>
      <c r="E6" s="40"/>
    </row>
    <row r="7" spans="1:5" s="29" customFormat="1" ht="42" customHeight="1">
      <c r="A7" s="40" t="s">
        <v>1072</v>
      </c>
      <c r="B7" s="39">
        <f>SUM(B8:B10)</f>
        <v>2610</v>
      </c>
      <c r="C7" s="39">
        <f>SUM(C8:C10)</f>
        <v>2000</v>
      </c>
      <c r="D7" s="39">
        <f>SUM(D8:D10)</f>
        <v>-610</v>
      </c>
      <c r="E7" s="40"/>
    </row>
    <row r="8" spans="1:5" s="29" customFormat="1" ht="42" customHeight="1">
      <c r="A8" s="40" t="s">
        <v>1073</v>
      </c>
      <c r="B8" s="39">
        <v>610</v>
      </c>
      <c r="C8" s="39">
        <v>0</v>
      </c>
      <c r="D8" s="39">
        <v>-610</v>
      </c>
      <c r="E8" s="40"/>
    </row>
    <row r="9" spans="1:5" s="29" customFormat="1" ht="51" customHeight="1">
      <c r="A9" s="40" t="s">
        <v>1074</v>
      </c>
      <c r="B9" s="39">
        <v>2000</v>
      </c>
      <c r="C9" s="39">
        <v>0</v>
      </c>
      <c r="D9" s="39">
        <v>-2000</v>
      </c>
      <c r="E9" s="40" t="s">
        <v>1075</v>
      </c>
    </row>
    <row r="10" spans="1:5" s="29" customFormat="1" ht="51" customHeight="1">
      <c r="A10" s="40" t="s">
        <v>1076</v>
      </c>
      <c r="B10" s="39">
        <v>0</v>
      </c>
      <c r="C10" s="39">
        <v>2000</v>
      </c>
      <c r="D10" s="39">
        <v>2000</v>
      </c>
      <c r="E10" s="40" t="s">
        <v>1077</v>
      </c>
    </row>
    <row r="11" spans="1:5" s="29" customFormat="1" ht="45" customHeight="1">
      <c r="A11" s="40" t="s">
        <v>1078</v>
      </c>
      <c r="B11" s="39">
        <f>B12</f>
        <v>27</v>
      </c>
      <c r="C11" s="39">
        <f>C12</f>
        <v>27</v>
      </c>
      <c r="D11" s="39">
        <f>D12</f>
        <v>0</v>
      </c>
      <c r="E11" s="40"/>
    </row>
    <row r="12" spans="1:5" s="29" customFormat="1" ht="45" customHeight="1">
      <c r="A12" s="40" t="s">
        <v>1079</v>
      </c>
      <c r="B12" s="39">
        <v>27</v>
      </c>
      <c r="C12" s="39">
        <v>27</v>
      </c>
      <c r="D12" s="39">
        <v>0</v>
      </c>
      <c r="E12" s="40" t="s">
        <v>1080</v>
      </c>
    </row>
    <row r="13" spans="1:5" s="29" customFormat="1" ht="42" customHeight="1">
      <c r="A13" s="38" t="s">
        <v>1081</v>
      </c>
      <c r="B13" s="39">
        <f>B14</f>
        <v>560</v>
      </c>
      <c r="C13" s="39">
        <v>510</v>
      </c>
      <c r="D13" s="39">
        <f>D14</f>
        <v>-50</v>
      </c>
      <c r="E13" s="40"/>
    </row>
    <row r="14" spans="1:5" s="29" customFormat="1" ht="48" customHeight="1">
      <c r="A14" s="40" t="s">
        <v>1082</v>
      </c>
      <c r="B14" s="39">
        <v>560</v>
      </c>
      <c r="C14" s="39">
        <v>510</v>
      </c>
      <c r="D14" s="39">
        <v>-50</v>
      </c>
      <c r="E14" s="40" t="s">
        <v>1083</v>
      </c>
    </row>
    <row r="15" spans="1:5" s="29" customFormat="1" ht="45.75" customHeight="1">
      <c r="A15" s="38" t="s">
        <v>1032</v>
      </c>
      <c r="B15" s="39">
        <f>B6+B13</f>
        <v>3197</v>
      </c>
      <c r="C15" s="39">
        <v>2537</v>
      </c>
      <c r="D15" s="39">
        <f>D6+D13</f>
        <v>-660</v>
      </c>
      <c r="E15" s="40"/>
    </row>
    <row r="16" spans="1:5" s="29" customFormat="1" ht="39" customHeight="1">
      <c r="A16" s="41"/>
      <c r="B16" s="39"/>
      <c r="C16" s="39"/>
      <c r="D16" s="39"/>
      <c r="E16" s="40"/>
    </row>
    <row r="17" spans="1:5" s="29" customFormat="1" ht="39" customHeight="1">
      <c r="A17" s="41"/>
      <c r="B17" s="41"/>
      <c r="C17" s="41"/>
      <c r="D17" s="41"/>
      <c r="E17" s="41"/>
    </row>
    <row r="18" spans="1:5" s="29" customFormat="1" ht="39" customHeight="1">
      <c r="A18" s="38" t="s">
        <v>36</v>
      </c>
      <c r="B18" s="39">
        <f>'国有资本经营预算收入调整表'!B13-B15</f>
        <v>0</v>
      </c>
      <c r="C18" s="39">
        <f>'国有资本经营预算收入调整表'!C13-C15</f>
        <v>491</v>
      </c>
      <c r="D18" s="39">
        <f>C18-B18</f>
        <v>491</v>
      </c>
      <c r="E18" s="41"/>
    </row>
    <row r="19" spans="2:4" s="29" customFormat="1" ht="12.75">
      <c r="B19" s="42"/>
      <c r="C19" s="42"/>
      <c r="D19" s="42"/>
    </row>
    <row r="20" spans="2:4" s="29" customFormat="1" ht="12.75">
      <c r="B20" s="42"/>
      <c r="C20" s="42"/>
      <c r="D20" s="42"/>
    </row>
    <row r="21" spans="2:4" s="29" customFormat="1" ht="12.75">
      <c r="B21" s="42"/>
      <c r="C21" s="42"/>
      <c r="D21" s="42"/>
    </row>
    <row r="22" spans="2:4" s="29" customFormat="1" ht="12.75">
      <c r="B22" s="42"/>
      <c r="C22" s="42"/>
      <c r="D22" s="42"/>
    </row>
    <row r="23" spans="2:4" s="29" customFormat="1" ht="12.75">
      <c r="B23" s="42"/>
      <c r="C23" s="42"/>
      <c r="D23" s="42"/>
    </row>
    <row r="24" spans="2:4" s="29" customFormat="1" ht="12.75">
      <c r="B24" s="42"/>
      <c r="C24" s="42"/>
      <c r="D24" s="42"/>
    </row>
    <row r="25" spans="2:4" s="29" customFormat="1" ht="12.75">
      <c r="B25" s="42"/>
      <c r="C25" s="42"/>
      <c r="D25" s="42"/>
    </row>
    <row r="26" spans="2:4" s="29" customFormat="1" ht="12.75">
      <c r="B26" s="42"/>
      <c r="C26" s="42"/>
      <c r="D26" s="42"/>
    </row>
    <row r="27" spans="2:4" s="29" customFormat="1" ht="12.75">
      <c r="B27" s="42"/>
      <c r="C27" s="42"/>
      <c r="D27" s="42"/>
    </row>
    <row r="28" spans="2:4" s="29" customFormat="1" ht="12.75">
      <c r="B28" s="42"/>
      <c r="C28" s="42"/>
      <c r="D28" s="42"/>
    </row>
    <row r="29" spans="2:4" s="29" customFormat="1" ht="12.75">
      <c r="B29" s="42"/>
      <c r="C29" s="42"/>
      <c r="D29" s="42"/>
    </row>
    <row r="30" spans="2:4" s="29" customFormat="1" ht="12.75">
      <c r="B30" s="42"/>
      <c r="C30" s="42"/>
      <c r="D30" s="42"/>
    </row>
    <row r="31" spans="2:4" s="29" customFormat="1" ht="12.75">
      <c r="B31" s="42"/>
      <c r="C31" s="42"/>
      <c r="D31" s="42"/>
    </row>
    <row r="32" spans="2:4" s="29" customFormat="1" ht="12.75">
      <c r="B32" s="42"/>
      <c r="C32" s="42"/>
      <c r="D32" s="42"/>
    </row>
    <row r="33" spans="2:4" s="29" customFormat="1" ht="12.75">
      <c r="B33" s="42"/>
      <c r="C33" s="42"/>
      <c r="D33" s="42"/>
    </row>
    <row r="34" spans="2:4" s="29" customFormat="1" ht="12.75">
      <c r="B34" s="42"/>
      <c r="C34" s="42"/>
      <c r="D34" s="42"/>
    </row>
    <row r="35" spans="2:4" s="29" customFormat="1" ht="12.75">
      <c r="B35" s="42"/>
      <c r="C35" s="42"/>
      <c r="D35" s="42"/>
    </row>
    <row r="36" spans="2:4" s="29" customFormat="1" ht="12.75">
      <c r="B36" s="42"/>
      <c r="C36" s="42"/>
      <c r="D36" s="42"/>
    </row>
    <row r="37" spans="2:4" s="29" customFormat="1" ht="12.75">
      <c r="B37" s="42"/>
      <c r="C37" s="42"/>
      <c r="D37" s="42"/>
    </row>
    <row r="38" spans="2:4" s="29" customFormat="1" ht="12.75">
      <c r="B38" s="42"/>
      <c r="C38" s="42"/>
      <c r="D38" s="42"/>
    </row>
    <row r="39" spans="2:4" s="29" customFormat="1" ht="12.75">
      <c r="B39" s="42"/>
      <c r="C39" s="42"/>
      <c r="D39" s="42"/>
    </row>
    <row r="40" spans="2:4" s="29" customFormat="1" ht="12.75">
      <c r="B40" s="42"/>
      <c r="C40" s="42"/>
      <c r="D40" s="42"/>
    </row>
    <row r="41" spans="2:4" s="29" customFormat="1" ht="12.75">
      <c r="B41" s="42"/>
      <c r="C41" s="42"/>
      <c r="D41" s="42"/>
    </row>
    <row r="42" spans="2:4" s="29" customFormat="1" ht="12.75">
      <c r="B42" s="42"/>
      <c r="C42" s="42"/>
      <c r="D42" s="42"/>
    </row>
    <row r="43" spans="2:4" s="29" customFormat="1" ht="12.75">
      <c r="B43" s="42"/>
      <c r="C43" s="42"/>
      <c r="D43" s="42"/>
    </row>
    <row r="44" spans="2:4" s="29" customFormat="1" ht="12.75">
      <c r="B44" s="42"/>
      <c r="C44" s="42"/>
      <c r="D44" s="42"/>
    </row>
    <row r="45" spans="2:4" s="29" customFormat="1" ht="12.75">
      <c r="B45" s="42"/>
      <c r="C45" s="42"/>
      <c r="D45" s="42"/>
    </row>
    <row r="46" spans="2:4" s="29" customFormat="1" ht="12.75">
      <c r="B46" s="42"/>
      <c r="C46" s="42"/>
      <c r="D46" s="42"/>
    </row>
    <row r="47" spans="2:4" s="29" customFormat="1" ht="12.75">
      <c r="B47" s="42"/>
      <c r="C47" s="42"/>
      <c r="D47" s="42"/>
    </row>
    <row r="48" spans="2:4" s="29" customFormat="1" ht="12.75">
      <c r="B48" s="42"/>
      <c r="C48" s="42"/>
      <c r="D48" s="42"/>
    </row>
    <row r="49" spans="2:4" s="29" customFormat="1" ht="12.75">
      <c r="B49" s="42"/>
      <c r="C49" s="42"/>
      <c r="D49" s="42"/>
    </row>
    <row r="50" spans="2:4" s="29" customFormat="1" ht="12.75">
      <c r="B50" s="42"/>
      <c r="C50" s="42"/>
      <c r="D50" s="42"/>
    </row>
    <row r="51" spans="2:4" s="29" customFormat="1" ht="12.75">
      <c r="B51" s="42"/>
      <c r="C51" s="42"/>
      <c r="D51" s="42"/>
    </row>
    <row r="52" spans="2:4" s="29" customFormat="1" ht="12.75">
      <c r="B52" s="42"/>
      <c r="C52" s="42"/>
      <c r="D52" s="42"/>
    </row>
    <row r="53" spans="2:4" s="29" customFormat="1" ht="12.75">
      <c r="B53" s="42"/>
      <c r="C53" s="42"/>
      <c r="D53" s="42"/>
    </row>
    <row r="54" spans="2:4" s="29" customFormat="1" ht="12.75">
      <c r="B54" s="42"/>
      <c r="C54" s="42"/>
      <c r="D54" s="42"/>
    </row>
    <row r="55" spans="2:4" s="29" customFormat="1" ht="12.75">
      <c r="B55" s="42"/>
      <c r="C55" s="42"/>
      <c r="D55" s="42"/>
    </row>
    <row r="56" spans="2:4" s="29" customFormat="1" ht="12.75">
      <c r="B56" s="42"/>
      <c r="C56" s="42"/>
      <c r="D56" s="42"/>
    </row>
    <row r="57" spans="2:4" s="29" customFormat="1" ht="12.75">
      <c r="B57" s="42"/>
      <c r="C57" s="42"/>
      <c r="D57" s="42"/>
    </row>
    <row r="58" spans="2:4" s="29" customFormat="1" ht="12.75">
      <c r="B58" s="42"/>
      <c r="C58" s="42"/>
      <c r="D58" s="42"/>
    </row>
    <row r="59" spans="2:4" s="29" customFormat="1" ht="12.75">
      <c r="B59" s="42"/>
      <c r="C59" s="42"/>
      <c r="D59" s="42"/>
    </row>
    <row r="60" spans="2:4" s="29" customFormat="1" ht="12.75">
      <c r="B60" s="42"/>
      <c r="C60" s="42"/>
      <c r="D60" s="42"/>
    </row>
    <row r="61" spans="2:4" s="29" customFormat="1" ht="12.75">
      <c r="B61" s="42"/>
      <c r="C61" s="42"/>
      <c r="D61" s="42"/>
    </row>
    <row r="62" spans="2:4" s="29" customFormat="1" ht="12.75">
      <c r="B62" s="42"/>
      <c r="C62" s="42"/>
      <c r="D62" s="42"/>
    </row>
    <row r="63" spans="2:4" s="29" customFormat="1" ht="12.75">
      <c r="B63" s="42"/>
      <c r="C63" s="42"/>
      <c r="D63" s="42"/>
    </row>
    <row r="64" spans="2:4" s="29" customFormat="1" ht="12.75">
      <c r="B64" s="42"/>
      <c r="C64" s="42"/>
      <c r="D64" s="42"/>
    </row>
    <row r="65" spans="2:4" s="29" customFormat="1" ht="12.75">
      <c r="B65" s="42"/>
      <c r="C65" s="42"/>
      <c r="D65" s="42"/>
    </row>
    <row r="66" spans="2:4" s="29" customFormat="1" ht="12.75">
      <c r="B66" s="42"/>
      <c r="C66" s="42"/>
      <c r="D66" s="42"/>
    </row>
    <row r="67" spans="2:4" s="29" customFormat="1" ht="12.75">
      <c r="B67" s="42"/>
      <c r="C67" s="42"/>
      <c r="D67" s="42"/>
    </row>
    <row r="68" spans="2:4" s="29" customFormat="1" ht="12.75">
      <c r="B68" s="42"/>
      <c r="C68" s="42"/>
      <c r="D68" s="42"/>
    </row>
    <row r="69" spans="2:4" s="29" customFormat="1" ht="12.75">
      <c r="B69" s="42"/>
      <c r="C69" s="42"/>
      <c r="D69" s="42"/>
    </row>
    <row r="70" spans="2:4" s="29" customFormat="1" ht="12.75">
      <c r="B70" s="42"/>
      <c r="C70" s="42"/>
      <c r="D70" s="42"/>
    </row>
  </sheetData>
  <sheetProtection/>
  <mergeCells count="6">
    <mergeCell ref="A2:E2"/>
    <mergeCell ref="A4:A5"/>
    <mergeCell ref="B4:B5"/>
    <mergeCell ref="C4:C5"/>
    <mergeCell ref="D4:D5"/>
    <mergeCell ref="E4:E5"/>
  </mergeCells>
  <printOptions/>
  <pageMargins left="0.5506944444444445" right="0.39305555555555555" top="0.66875" bottom="0.629861111111111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RafaelSQ_</cp:lastModifiedBy>
  <dcterms:created xsi:type="dcterms:W3CDTF">2020-11-17T02:17:14Z</dcterms:created>
  <dcterms:modified xsi:type="dcterms:W3CDTF">2022-02-23T03:15:10Z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2052-11.1.0.11365</vt:lpwstr>
  </property>
  <property fmtid="{D5CDD505-2E9C-101B-9397-08002B2CF9AE}" pid="4" name="I">
    <vt:lpwstr>5BCB6DB6E1FF4CE5BE33C15FB7C8E02B</vt:lpwstr>
  </property>
</Properties>
</file>