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涢水社区5月 " sheetId="1" r:id="rId1"/>
  </sheets>
  <definedNames>
    <definedName name="_xlnm._FilterDatabase" localSheetId="0" hidden="1">'涢水社区5月 '!$A$1:$L$24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<sst xmlns="http://schemas.openxmlformats.org/spreadsheetml/2006/main" count="56" uniqueCount="49">
  <si>
    <r>
      <rPr>
        <sz val="11"/>
        <color theme="1"/>
        <rFont val="宋体"/>
        <charset val="134"/>
      </rPr>
      <t xml:space="preserve">                                         </t>
    </r>
    <r>
      <rPr>
        <u/>
        <sz val="11"/>
        <color theme="1"/>
        <rFont val="宋体"/>
        <charset val="134"/>
      </rPr>
      <t xml:space="preserve"> </t>
    </r>
    <r>
      <rPr>
        <u/>
        <sz val="16"/>
        <color theme="1"/>
        <rFont val="宋体"/>
        <charset val="134"/>
      </rPr>
      <t xml:space="preserve"> 2021 年   5  月 份 科 目 余 额 表</t>
    </r>
  </si>
  <si>
    <t>填报单位：涢水社区                    填报时间     2021   年  5 月  30 日                                    单位：元</t>
  </si>
  <si>
    <t>类
别</t>
  </si>
  <si>
    <t>会  计
科  目</t>
  </si>
  <si>
    <t>期 初
余 额</t>
  </si>
  <si>
    <t>本 期 发 生 额</t>
  </si>
  <si>
    <t>期 末
余 额</t>
  </si>
  <si>
    <t>会 计
科 目</t>
  </si>
  <si>
    <t>借 方</t>
  </si>
  <si>
    <t>贷 方</t>
  </si>
  <si>
    <t>资
产
及
支
出
类</t>
  </si>
  <si>
    <t>现  金</t>
  </si>
  <si>
    <t>负
债
及
权
益
类</t>
  </si>
  <si>
    <t>短期借款</t>
  </si>
  <si>
    <t>银行存款</t>
  </si>
  <si>
    <t>应 付 款</t>
  </si>
  <si>
    <t>短期投资</t>
  </si>
  <si>
    <t>应付工资</t>
  </si>
  <si>
    <t>应收款</t>
  </si>
  <si>
    <t>应付福利费</t>
  </si>
  <si>
    <t>内部往来</t>
  </si>
  <si>
    <t>长期借款及应付款</t>
  </si>
  <si>
    <t>库存物资</t>
  </si>
  <si>
    <t>一事一议资金</t>
  </si>
  <si>
    <t>林木资产</t>
  </si>
  <si>
    <t>资  本</t>
  </si>
  <si>
    <t>长期投资</t>
  </si>
  <si>
    <t>公积公益金</t>
  </si>
  <si>
    <t>固定资产</t>
  </si>
  <si>
    <t>本年收益</t>
  </si>
  <si>
    <t>累计折旧</t>
  </si>
  <si>
    <t>收益分配</t>
  </si>
  <si>
    <t>固定资产清理</t>
  </si>
  <si>
    <t>经营收入</t>
  </si>
  <si>
    <t>在建工程</t>
  </si>
  <si>
    <t>发包及上交收入</t>
  </si>
  <si>
    <t>生产（劳务）成本</t>
  </si>
  <si>
    <t>补助收入</t>
  </si>
  <si>
    <t>经营支出</t>
  </si>
  <si>
    <t>其他收入</t>
  </si>
  <si>
    <t>管理费用</t>
  </si>
  <si>
    <t>投资收益</t>
  </si>
  <si>
    <t>其他支出</t>
  </si>
  <si>
    <t>结余</t>
  </si>
  <si>
    <t>合  计</t>
  </si>
  <si>
    <t>财务负责人：</t>
  </si>
  <si>
    <t>会计：</t>
  </si>
  <si>
    <t>记账员：邱雯</t>
  </si>
  <si>
    <t>审核人：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</si>
</sst>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;[Red]\-0.00\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theme="1"/>
      <name val="宋体"/>
      <charset val="134"/>
    </font>
    <font>
      <u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4" borderId="12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7" fillId="17" borderId="15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vertical="center"/>
    </xf>
    <xf numFmtId="176" fontId="0" fillId="0" borderId="2" xfId="0" applyNumberForma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76" fontId="0" fillId="0" borderId="5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zoomScale="110" zoomScaleNormal="110" workbookViewId="0">
      <selection activeCell="E18" sqref="E18"/>
    </sheetView>
  </sheetViews>
  <sheetFormatPr defaultColWidth="8.88888888888889" defaultRowHeight="14.4"/>
  <cols>
    <col min="1" max="1" width="7.77777777777778" style="1" customWidth="1"/>
    <col min="2" max="2" width="16.1111111111111" style="1" customWidth="1"/>
    <col min="3" max="3" width="10.7777777777778" style="1" customWidth="1"/>
    <col min="4" max="4" width="9.44444444444444" style="1" customWidth="1"/>
    <col min="5" max="5" width="10.4444444444444" style="1"/>
    <col min="6" max="6" width="11.2222222222222" style="1" customWidth="1"/>
    <col min="7" max="7" width="8.11111111111111" style="1" customWidth="1"/>
    <col min="8" max="8" width="17.6666666666667" style="1" customWidth="1"/>
    <col min="9" max="9" width="10.7777777777778" style="1" customWidth="1"/>
    <col min="10" max="10" width="12.4444444444444" style="1"/>
    <col min="11" max="11" width="10" style="1" customWidth="1"/>
    <col min="12" max="12" width="11.7777777777778" style="1" customWidth="1"/>
    <col min="13" max="16384" width="8.88888888888889" style="1"/>
  </cols>
  <sheetData>
    <row r="1" s="1" customFormat="1" ht="2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1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21" customHeight="1" spans="1:12">
      <c r="A3" s="4" t="s">
        <v>2</v>
      </c>
      <c r="B3" s="5" t="s">
        <v>3</v>
      </c>
      <c r="C3" s="4" t="s">
        <v>4</v>
      </c>
      <c r="D3" s="6" t="s">
        <v>5</v>
      </c>
      <c r="E3" s="7"/>
      <c r="F3" s="4" t="s">
        <v>6</v>
      </c>
      <c r="G3" s="4" t="s">
        <v>2</v>
      </c>
      <c r="H3" s="4" t="s">
        <v>7</v>
      </c>
      <c r="I3" s="4" t="s">
        <v>4</v>
      </c>
      <c r="J3" s="6" t="s">
        <v>5</v>
      </c>
      <c r="K3" s="7"/>
      <c r="L3" s="4" t="s">
        <v>6</v>
      </c>
    </row>
    <row r="4" s="1" customFormat="1" ht="21" customHeight="1" spans="1:12">
      <c r="A4" s="8"/>
      <c r="B4" s="9"/>
      <c r="C4" s="8"/>
      <c r="D4" s="10" t="s">
        <v>8</v>
      </c>
      <c r="E4" s="10" t="s">
        <v>9</v>
      </c>
      <c r="F4" s="8"/>
      <c r="G4" s="8"/>
      <c r="H4" s="8"/>
      <c r="I4" s="8"/>
      <c r="J4" s="10" t="s">
        <v>8</v>
      </c>
      <c r="K4" s="10" t="s">
        <v>9</v>
      </c>
      <c r="L4" s="8"/>
    </row>
    <row r="5" s="1" customFormat="1" ht="21" customHeight="1" spans="1:12">
      <c r="A5" s="4" t="s">
        <v>10</v>
      </c>
      <c r="B5" s="11" t="s">
        <v>11</v>
      </c>
      <c r="C5" s="12">
        <v>1832474.17</v>
      </c>
      <c r="D5" s="12"/>
      <c r="E5" s="12"/>
      <c r="F5" s="12">
        <f t="shared" ref="F5:F9" si="0">C5+D5-E5</f>
        <v>1832474.17</v>
      </c>
      <c r="G5" s="13" t="s">
        <v>12</v>
      </c>
      <c r="H5" s="14" t="s">
        <v>13</v>
      </c>
      <c r="I5" s="12">
        <v>0</v>
      </c>
      <c r="J5" s="12"/>
      <c r="K5" s="12"/>
      <c r="L5" s="12">
        <f t="shared" ref="L5:L12" si="1">I5+K5-J5</f>
        <v>0</v>
      </c>
    </row>
    <row r="6" s="1" customFormat="1" ht="21" customHeight="1" spans="1:12">
      <c r="A6" s="15"/>
      <c r="B6" s="11" t="s">
        <v>14</v>
      </c>
      <c r="C6" s="12">
        <v>5081633.66</v>
      </c>
      <c r="D6" s="12"/>
      <c r="E6" s="12">
        <f>3386+10125+1050+46000+9298.8+7556+12288.72+76615.96+35460.9</f>
        <v>201781.38</v>
      </c>
      <c r="F6" s="12">
        <f t="shared" si="0"/>
        <v>4879852.28</v>
      </c>
      <c r="G6" s="16"/>
      <c r="H6" s="14" t="s">
        <v>15</v>
      </c>
      <c r="I6" s="12">
        <v>845484.59</v>
      </c>
      <c r="J6" s="12">
        <f>12288.72</f>
        <v>12288.72</v>
      </c>
      <c r="K6" s="12"/>
      <c r="L6" s="12">
        <f t="shared" si="1"/>
        <v>833195.87</v>
      </c>
    </row>
    <row r="7" s="1" customFormat="1" ht="21" customHeight="1" spans="1:12">
      <c r="A7" s="15"/>
      <c r="B7" s="11" t="s">
        <v>16</v>
      </c>
      <c r="C7" s="12">
        <v>213210.5</v>
      </c>
      <c r="D7" s="12"/>
      <c r="E7" s="12"/>
      <c r="F7" s="12">
        <f t="shared" si="0"/>
        <v>213210.5</v>
      </c>
      <c r="G7" s="16"/>
      <c r="H7" s="14" t="s">
        <v>17</v>
      </c>
      <c r="I7" s="12"/>
      <c r="J7" s="12"/>
      <c r="K7" s="12"/>
      <c r="L7" s="12"/>
    </row>
    <row r="8" s="1" customFormat="1" ht="21" customHeight="1" spans="1:12">
      <c r="A8" s="15"/>
      <c r="B8" s="11" t="s">
        <v>18</v>
      </c>
      <c r="C8" s="12">
        <v>16125748.02</v>
      </c>
      <c r="D8" s="12"/>
      <c r="E8" s="12"/>
      <c r="F8" s="12">
        <f t="shared" si="0"/>
        <v>16125748.02</v>
      </c>
      <c r="G8" s="16"/>
      <c r="H8" s="14" t="s">
        <v>19</v>
      </c>
      <c r="I8" s="12"/>
      <c r="J8" s="12"/>
      <c r="K8" s="12"/>
      <c r="L8" s="12"/>
    </row>
    <row r="9" s="1" customFormat="1" ht="21" customHeight="1" spans="1:12">
      <c r="A9" s="15"/>
      <c r="B9" s="11" t="s">
        <v>20</v>
      </c>
      <c r="C9" s="12">
        <v>5211.71</v>
      </c>
      <c r="D9" s="12"/>
      <c r="E9" s="12"/>
      <c r="F9" s="12">
        <f t="shared" si="0"/>
        <v>5211.71</v>
      </c>
      <c r="G9" s="16"/>
      <c r="H9" s="14" t="s">
        <v>21</v>
      </c>
      <c r="I9" s="12"/>
      <c r="J9" s="12"/>
      <c r="K9" s="12"/>
      <c r="L9" s="12"/>
    </row>
    <row r="10" s="1" customFormat="1" ht="21" customHeight="1" spans="1:12">
      <c r="A10" s="15"/>
      <c r="B10" s="11" t="s">
        <v>22</v>
      </c>
      <c r="C10" s="12"/>
      <c r="D10" s="12"/>
      <c r="E10" s="12"/>
      <c r="F10" s="12"/>
      <c r="G10" s="16"/>
      <c r="H10" s="14" t="s">
        <v>23</v>
      </c>
      <c r="I10" s="12">
        <v>-44085.7</v>
      </c>
      <c r="J10" s="12"/>
      <c r="K10" s="12"/>
      <c r="L10" s="12">
        <f t="shared" si="1"/>
        <v>-44085.7</v>
      </c>
    </row>
    <row r="11" s="1" customFormat="1" ht="21" customHeight="1" spans="1:12">
      <c r="A11" s="15"/>
      <c r="B11" s="11" t="s">
        <v>24</v>
      </c>
      <c r="C11" s="12"/>
      <c r="D11" s="12"/>
      <c r="E11" s="12"/>
      <c r="F11" s="12"/>
      <c r="G11" s="16"/>
      <c r="H11" s="14" t="s">
        <v>25</v>
      </c>
      <c r="I11" s="12">
        <v>91027.85</v>
      </c>
      <c r="J11" s="12"/>
      <c r="K11" s="12"/>
      <c r="L11" s="12">
        <f t="shared" si="1"/>
        <v>91027.85</v>
      </c>
    </row>
    <row r="12" s="1" customFormat="1" ht="21" customHeight="1" spans="1:12">
      <c r="A12" s="15"/>
      <c r="B12" s="11" t="s">
        <v>26</v>
      </c>
      <c r="C12" s="12"/>
      <c r="D12" s="12"/>
      <c r="E12" s="12"/>
      <c r="F12" s="12"/>
      <c r="G12" s="16"/>
      <c r="H12" s="14" t="s">
        <v>27</v>
      </c>
      <c r="I12" s="12">
        <v>31101531.62</v>
      </c>
      <c r="J12" s="12">
        <f>10125</f>
        <v>10125</v>
      </c>
      <c r="K12" s="12"/>
      <c r="L12" s="12">
        <f t="shared" si="1"/>
        <v>31091406.62</v>
      </c>
    </row>
    <row r="13" s="1" customFormat="1" ht="21" customHeight="1" spans="1:12">
      <c r="A13" s="15"/>
      <c r="B13" s="11" t="s">
        <v>28</v>
      </c>
      <c r="C13" s="12">
        <v>8072810.41</v>
      </c>
      <c r="D13" s="12"/>
      <c r="E13" s="12"/>
      <c r="F13" s="12">
        <f t="shared" ref="F13:F20" si="2">C13+D13-E13</f>
        <v>8072810.41</v>
      </c>
      <c r="G13" s="16"/>
      <c r="H13" s="14" t="s">
        <v>29</v>
      </c>
      <c r="I13" s="12"/>
      <c r="J13" s="12"/>
      <c r="K13" s="12"/>
      <c r="L13" s="12"/>
    </row>
    <row r="14" s="1" customFormat="1" ht="21" customHeight="1" spans="1:12">
      <c r="A14" s="15"/>
      <c r="B14" s="11" t="s">
        <v>30</v>
      </c>
      <c r="C14" s="12"/>
      <c r="D14" s="12"/>
      <c r="E14" s="12"/>
      <c r="F14" s="12"/>
      <c r="G14" s="16"/>
      <c r="H14" s="14" t="s">
        <v>31</v>
      </c>
      <c r="I14" s="12"/>
      <c r="J14" s="12"/>
      <c r="K14" s="12"/>
      <c r="L14" s="12"/>
    </row>
    <row r="15" s="1" customFormat="1" ht="21" customHeight="1" spans="1:12">
      <c r="A15" s="15"/>
      <c r="B15" s="11" t="s">
        <v>32</v>
      </c>
      <c r="C15" s="12"/>
      <c r="D15" s="12"/>
      <c r="E15" s="12"/>
      <c r="F15" s="12"/>
      <c r="G15" s="16"/>
      <c r="H15" s="14" t="s">
        <v>33</v>
      </c>
      <c r="I15" s="12">
        <v>0</v>
      </c>
      <c r="J15" s="12"/>
      <c r="K15" s="12"/>
      <c r="L15" s="12">
        <f t="shared" ref="L15:L18" si="3">I15+K15-J15</f>
        <v>0</v>
      </c>
    </row>
    <row r="16" s="1" customFormat="1" ht="21" customHeight="1" spans="1:12">
      <c r="A16" s="15"/>
      <c r="B16" s="11" t="s">
        <v>34</v>
      </c>
      <c r="C16" s="12">
        <v>527062.1</v>
      </c>
      <c r="D16" s="12"/>
      <c r="E16" s="12"/>
      <c r="F16" s="12">
        <f t="shared" si="2"/>
        <v>527062.1</v>
      </c>
      <c r="G16" s="16"/>
      <c r="H16" s="14" t="s">
        <v>35</v>
      </c>
      <c r="I16" s="12">
        <v>143000</v>
      </c>
      <c r="J16" s="12"/>
      <c r="K16" s="12"/>
      <c r="L16" s="12">
        <f t="shared" si="3"/>
        <v>143000</v>
      </c>
    </row>
    <row r="17" s="1" customFormat="1" ht="21" customHeight="1" spans="1:12">
      <c r="A17" s="15"/>
      <c r="B17" s="11" t="s">
        <v>36</v>
      </c>
      <c r="C17" s="12"/>
      <c r="D17" s="12"/>
      <c r="E17" s="12"/>
      <c r="F17" s="12"/>
      <c r="G17" s="16"/>
      <c r="H17" s="14" t="s">
        <v>37</v>
      </c>
      <c r="I17" s="12">
        <v>258572</v>
      </c>
      <c r="J17" s="12"/>
      <c r="K17" s="12"/>
      <c r="L17" s="12">
        <f t="shared" si="3"/>
        <v>258572</v>
      </c>
    </row>
    <row r="18" s="1" customFormat="1" ht="21" customHeight="1" spans="1:12">
      <c r="A18" s="15"/>
      <c r="B18" s="11" t="s">
        <v>38</v>
      </c>
      <c r="C18" s="12">
        <v>0</v>
      </c>
      <c r="D18" s="12"/>
      <c r="E18" s="12"/>
      <c r="F18" s="12">
        <f t="shared" si="2"/>
        <v>0</v>
      </c>
      <c r="G18" s="16"/>
      <c r="H18" s="14" t="s">
        <v>39</v>
      </c>
      <c r="I18" s="12">
        <v>0</v>
      </c>
      <c r="J18" s="12"/>
      <c r="K18" s="12"/>
      <c r="L18" s="12">
        <f t="shared" si="3"/>
        <v>0</v>
      </c>
    </row>
    <row r="19" s="1" customFormat="1" ht="21" customHeight="1" spans="1:12">
      <c r="A19" s="15"/>
      <c r="B19" s="11" t="s">
        <v>40</v>
      </c>
      <c r="C19" s="12">
        <v>303255.82</v>
      </c>
      <c r="D19" s="12">
        <f>1050+46000+9298.8+76615.96+35460.9</f>
        <v>168425.66</v>
      </c>
      <c r="E19" s="12"/>
      <c r="F19" s="12">
        <f t="shared" si="2"/>
        <v>471681.48</v>
      </c>
      <c r="G19" s="16"/>
      <c r="H19" s="14" t="s">
        <v>41</v>
      </c>
      <c r="I19" s="12"/>
      <c r="J19" s="12"/>
      <c r="K19" s="12"/>
      <c r="L19" s="12"/>
    </row>
    <row r="20" s="1" customFormat="1" ht="21" customHeight="1" spans="1:12">
      <c r="A20" s="15"/>
      <c r="B20" s="11" t="s">
        <v>42</v>
      </c>
      <c r="C20" s="12">
        <v>234123.97</v>
      </c>
      <c r="D20" s="12">
        <f>3386+7556</f>
        <v>10942</v>
      </c>
      <c r="E20" s="12"/>
      <c r="F20" s="12">
        <f t="shared" si="2"/>
        <v>245065.97</v>
      </c>
      <c r="G20" s="16"/>
      <c r="H20" s="14" t="s">
        <v>43</v>
      </c>
      <c r="I20" s="12">
        <v>0</v>
      </c>
      <c r="J20" s="12"/>
      <c r="K20" s="12"/>
      <c r="L20" s="12">
        <f>I20+K20-J20</f>
        <v>0</v>
      </c>
    </row>
    <row r="21" s="1" customFormat="1" ht="21" customHeight="1" spans="1:12">
      <c r="A21" s="15"/>
      <c r="B21" s="11"/>
      <c r="C21" s="12"/>
      <c r="D21" s="12"/>
      <c r="E21" s="12"/>
      <c r="F21" s="12"/>
      <c r="G21" s="16"/>
      <c r="H21" s="14"/>
      <c r="I21" s="12"/>
      <c r="J21" s="12"/>
      <c r="K21" s="12"/>
      <c r="L21" s="12"/>
    </row>
    <row r="22" s="1" customFormat="1" ht="21" customHeight="1" spans="1:12">
      <c r="A22" s="15"/>
      <c r="B22" s="11"/>
      <c r="C22" s="12"/>
      <c r="D22" s="12"/>
      <c r="F22" s="12"/>
      <c r="G22" s="16"/>
      <c r="H22" s="14"/>
      <c r="I22" s="12"/>
      <c r="J22" s="12"/>
      <c r="K22" s="12"/>
      <c r="L22" s="12"/>
    </row>
    <row r="23" s="1" customFormat="1" ht="21" customHeight="1" spans="1:12">
      <c r="A23" s="17"/>
      <c r="B23" s="11" t="s">
        <v>44</v>
      </c>
      <c r="C23" s="12">
        <f>SUM(C5:C22)</f>
        <v>32395530.36</v>
      </c>
      <c r="D23" s="12">
        <f>SUM(D5:D20)</f>
        <v>179367.66</v>
      </c>
      <c r="E23" s="12">
        <f>SUM(E6:E20)</f>
        <v>201781.38</v>
      </c>
      <c r="F23" s="12">
        <f>F5+F6+F7+F8+F9+F10+F11+F12+F13+F14+F15+F16+F17+F18+F19+F20+F21+F22</f>
        <v>32373116.64</v>
      </c>
      <c r="G23" s="18"/>
      <c r="H23" s="14" t="s">
        <v>44</v>
      </c>
      <c r="I23" s="12">
        <f>SUM(I5:I22)</f>
        <v>32395530.36</v>
      </c>
      <c r="J23" s="12">
        <f>SUM(J5:J22)</f>
        <v>22413.72</v>
      </c>
      <c r="K23" s="12">
        <f>SUM(K5:K19)</f>
        <v>0</v>
      </c>
      <c r="L23" s="12">
        <f>L5+L6+L7+L8+L9+L10+L11+L12+L13+L14+L15+L16+L17+L18+L19+L20+L21+L22</f>
        <v>32373116.64</v>
      </c>
    </row>
    <row r="24" s="1" customFormat="1" ht="21" customHeight="1" spans="2:11">
      <c r="B24" s="19" t="s">
        <v>45</v>
      </c>
      <c r="E24" s="1" t="s">
        <v>46</v>
      </c>
      <c r="H24" s="19" t="s">
        <v>47</v>
      </c>
      <c r="K24" s="1" t="s">
        <v>48</v>
      </c>
    </row>
  </sheetData>
  <mergeCells count="14">
    <mergeCell ref="A1:L1"/>
    <mergeCell ref="A2:L2"/>
    <mergeCell ref="D3:E3"/>
    <mergeCell ref="J3:K3"/>
    <mergeCell ref="A3:A4"/>
    <mergeCell ref="A5:A23"/>
    <mergeCell ref="B3:B4"/>
    <mergeCell ref="C3:C4"/>
    <mergeCell ref="F3:F4"/>
    <mergeCell ref="G3:G4"/>
    <mergeCell ref="G5:G23"/>
    <mergeCell ref="H3:H4"/>
    <mergeCell ref="I3:I4"/>
    <mergeCell ref="L3:L4"/>
  </mergeCells>
  <pageMargins left="0.393055555555556" right="0.314583333333333" top="0.62986111111111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涢水社区5月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QW</dc:creator>
  <cp:lastModifiedBy>Rafa  out</cp:lastModifiedBy>
  <dcterms:created xsi:type="dcterms:W3CDTF">2021-09-15T07:14:00Z</dcterms:created>
  <dcterms:modified xsi:type="dcterms:W3CDTF">2021-09-16T08:43:23Z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