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<sst xmlns="http://schemas.openxmlformats.org/spreadsheetml/2006/main" count="345" uniqueCount="125">
  <si>
    <t>曾都区2025年12-2026年6月份企业招用就业困难人员社会保险补贴申报明细表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</si>
  <si>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</si>
  <si>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</si>
  <si>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</si>
  <si>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</si>
  <si>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</si>
  <si>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</si>
  <si>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</si>
  <si>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</si>
  <si>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</si>
  <si>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</si>
  <si>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</si>
  <si>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</si>
  <si>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</si>
  <si>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</si>
  <si>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</si>
  <si>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</si>
  <si>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</si>
  <si>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一、湖北三环铸造有限公司合计</t>
  </si>
  <si>
    <t>湖北三环铸造有限公司</t>
  </si>
  <si>
    <t>柳帮斌</t>
  </si>
  <si>
    <t>男</t>
  </si>
  <si>
    <t>①</t>
  </si>
  <si>
    <t>2025.7-2026.6</t>
  </si>
  <si>
    <t>2025.12-2026.6</t>
  </si>
  <si>
    <t>艾文清</t>
  </si>
  <si>
    <t>周先山</t>
  </si>
  <si>
    <t>储广州</t>
  </si>
  <si>
    <t>2025.12-2026.1</t>
  </si>
  <si>
    <t>吴华东</t>
  </si>
  <si>
    <t>刘道福</t>
  </si>
  <si>
    <t>佘玉容</t>
  </si>
  <si>
    <t>女</t>
  </si>
  <si>
    <t>彭莉</t>
  </si>
  <si>
    <t>邓克志</t>
  </si>
  <si>
    <t>2025.7-2026.3</t>
  </si>
  <si>
    <t>2025.12-2026.3</t>
  </si>
  <si>
    <t>石正凤</t>
  </si>
  <si>
    <t>王钊</t>
  </si>
  <si>
    <t>马支富</t>
  </si>
  <si>
    <t>2025.12-2026.5</t>
  </si>
  <si>
    <t>魏富国</t>
  </si>
  <si>
    <t>林当兵</t>
  </si>
  <si>
    <t>金桥</t>
  </si>
  <si>
    <t>王海荣</t>
  </si>
  <si>
    <t>费德金</t>
  </si>
  <si>
    <t>2025.12-2026.4</t>
  </si>
  <si>
    <t>淳世强</t>
  </si>
  <si>
    <t>黄玉玲</t>
  </si>
  <si>
    <t>魏义国</t>
  </si>
  <si>
    <t>王高朝</t>
  </si>
  <si>
    <t>涂维韦</t>
  </si>
  <si>
    <t>张传千</t>
  </si>
  <si>
    <t>张太军</t>
  </si>
  <si>
    <t>江林</t>
  </si>
  <si>
    <t>马国增</t>
  </si>
  <si>
    <t>黎晓芬</t>
  </si>
  <si>
    <t>龚文洲</t>
  </si>
  <si>
    <t>佘加华</t>
  </si>
  <si>
    <t>刘雄</t>
  </si>
  <si>
    <t>2025.5-2026.4</t>
  </si>
  <si>
    <t>2025.5-2026.6</t>
  </si>
  <si>
    <t>孙富正</t>
  </si>
  <si>
    <t>张明华</t>
  </si>
  <si>
    <t>王家元</t>
  </si>
  <si>
    <t>张艳</t>
  </si>
  <si>
    <t>刘小轩</t>
  </si>
  <si>
    <t>吴大国</t>
  </si>
  <si>
    <t>聂恒金</t>
  </si>
  <si>
    <t>二、随州市晖宏兴布业有限责任公司合计</t>
  </si>
  <si>
    <t>随州市晖宏兴布业有限责任公司</t>
  </si>
  <si>
    <t>陈桂莉</t>
  </si>
  <si>
    <t>46</t>
  </si>
  <si>
    <t>2023.9-2026.9</t>
  </si>
  <si>
    <t>三、湖北智乐游泳设施有限公司合计</t>
  </si>
  <si>
    <t>湖北智乐游泳设施有限公司</t>
  </si>
  <si>
    <t>徐慧欣</t>
  </si>
  <si>
    <t>⑦</t>
  </si>
  <si>
    <t>2023.2-2026.2</t>
  </si>
  <si>
    <t>22025.12-2026.2</t>
  </si>
  <si>
    <t>杨加顺</t>
  </si>
  <si>
    <t>⑩</t>
  </si>
  <si>
    <t>2024.4-2034.4</t>
  </si>
  <si>
    <t>四、湖北四通专用汽车有限公司合计</t>
  </si>
  <si>
    <t>湖北四通专用汽车有限公司</t>
  </si>
  <si>
    <t>张德友</t>
  </si>
  <si>
    <t>2025.3-2026.3</t>
  </si>
  <si>
    <t>夏章州</t>
  </si>
  <si>
    <t>2025.5-2026.5</t>
  </si>
  <si>
    <t>五、随州市金恒家居装饰有限公司合计</t>
  </si>
  <si>
    <t>随州市金恒家居装饰有限公司</t>
  </si>
  <si>
    <t>雷霞</t>
  </si>
  <si>
    <t>2025.2-2027.2</t>
  </si>
  <si>
    <t>刘春梅</t>
  </si>
  <si>
    <t>2025.7-2027.6</t>
  </si>
  <si>
    <t>六、湖北智虹电子科技有限公司合计</t>
  </si>
  <si>
    <t>湖北智虹电子科技有限公司</t>
  </si>
  <si>
    <t>祁艳玲</t>
  </si>
  <si>
    <t>2024.4-2027.4</t>
  </si>
  <si>
    <t>马艳玲</t>
  </si>
  <si>
    <t>七、随州中儒信达汽车销售有限公司合计</t>
  </si>
  <si>
    <t>随州中儒信达汽车销售有限公司</t>
  </si>
  <si>
    <t>陈耀兰</t>
  </si>
  <si>
    <t>2025.11-2026.10</t>
  </si>
  <si>
    <t>八、湖北东特特种装备有限公司合计</t>
  </si>
  <si>
    <t>湖北东特特种装备有限公司</t>
  </si>
  <si>
    <t>夏延爽</t>
  </si>
  <si>
    <t>九、随州万达广场商业管理有限公司合计</t>
  </si>
  <si>
    <t>随州万达广场商业管理有限公司</t>
  </si>
  <si>
    <t>侯成</t>
  </si>
  <si>
    <t>2025.01-2027.10</t>
  </si>
  <si>
    <t>十、湖北随网科技有限公司合计</t>
  </si>
  <si>
    <t>湖北随网科技有限公司</t>
  </si>
  <si>
    <t>朱琼</t>
  </si>
  <si>
    <t>2025.09-2026.8</t>
  </si>
  <si>
    <t>2026.1-2026.4</t>
  </si>
  <si>
    <t>十一、湖北中凯汽车科技有限公司合计</t>
  </si>
  <si>
    <t>湖北中凯汽车科技有限公司</t>
  </si>
  <si>
    <t>谢选久</t>
  </si>
  <si>
    <t>2026.1-2028.2</t>
  </si>
  <si>
    <t>2026.1-2026.6</t>
  </si>
  <si>
    <t>程兰</t>
  </si>
  <si>
    <t>2026.2-2028.2</t>
  </si>
  <si>
    <t>2026.2-2026.6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</si>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</sst>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.5"/>
      <name val="黑体"/>
      <charset val="134"/>
    </font>
    <font>
      <sz val="9"/>
      <name val="黑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sz val="11"/>
      <name val="黑体"/>
      <charset val="134"/>
    </font>
    <font>
      <sz val="10"/>
      <name val="新宋体"/>
      <charset val="134"/>
    </font>
    <font>
      <sz val="10.5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9" fontId="10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9"/>
  <sheetViews>
    <sheetView tabSelected="1" topLeftCell="B1" workbookViewId="0">
      <pane ySplit="4" topLeftCell="A20" activePane="bottomLeft" state="frozen"/>
      <selection/>
      <selection pane="bottomLeft" activeCell="H26" sqref="H26"/>
    </sheetView>
  </sheetViews>
  <sheetFormatPr defaultColWidth="9" defaultRowHeight="13.5"/>
  <cols>
    <col min="1" max="1" width="4.75" style="5" customWidth="1"/>
    <col min="2" max="2" width="27.125" style="6" customWidth="1"/>
    <col min="3" max="3" width="7.63333333333333" style="5" customWidth="1"/>
    <col min="4" max="4" width="5.5" style="5" customWidth="1"/>
    <col min="5" max="5" width="4.875" style="5" customWidth="1"/>
    <col min="6" max="6" width="4.625" style="5" customWidth="1"/>
    <col min="7" max="7" width="15.875" style="6" customWidth="1"/>
    <col min="8" max="8" width="16.375" style="6" customWidth="1"/>
    <col min="9" max="9" width="11.25" style="5" customWidth="1"/>
    <col min="10" max="16" width="10.625" style="5" customWidth="1"/>
    <col min="17" max="17" width="12.5" style="5" customWidth="1"/>
    <col min="18" max="18" width="9.375" style="5"/>
    <col min="19" max="16384" width="9" style="5"/>
  </cols>
  <sheetData>
    <row r="1" ht="36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21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36.75" customHeight="1" spans="1:1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1" t="s">
        <v>10</v>
      </c>
      <c r="J3" s="9" t="s">
        <v>11</v>
      </c>
      <c r="K3" s="9" t="s">
        <v>12</v>
      </c>
      <c r="L3" s="9"/>
      <c r="M3" s="9" t="s">
        <v>13</v>
      </c>
      <c r="N3" s="9"/>
      <c r="O3" s="9" t="s">
        <v>14</v>
      </c>
      <c r="P3" s="9"/>
      <c r="Q3" s="12" t="s">
        <v>15</v>
      </c>
    </row>
    <row r="4" ht="29.25" customHeight="1" spans="1:17">
      <c r="A4" s="9"/>
      <c r="B4" s="10"/>
      <c r="C4" s="9"/>
      <c r="D4" s="9"/>
      <c r="E4" s="9"/>
      <c r="F4" s="9"/>
      <c r="G4" s="9"/>
      <c r="H4" s="9"/>
      <c r="I4" s="13"/>
      <c r="J4" s="9"/>
      <c r="K4" s="9" t="s">
        <v>16</v>
      </c>
      <c r="L4" s="9" t="s">
        <v>17</v>
      </c>
      <c r="M4" s="9" t="s">
        <v>16</v>
      </c>
      <c r="N4" s="9" t="s">
        <v>17</v>
      </c>
      <c r="O4" s="9" t="s">
        <v>16</v>
      </c>
      <c r="P4" s="9" t="s">
        <v>17</v>
      </c>
      <c r="Q4" s="14"/>
    </row>
    <row r="5" s="1" customFormat="1" ht="29.25" customHeight="1" spans="1:17">
      <c r="A5" s="15"/>
      <c r="B5" s="16" t="s">
        <v>18</v>
      </c>
      <c r="C5" s="16"/>
      <c r="D5" s="16"/>
      <c r="E5" s="16"/>
      <c r="F5" s="15"/>
      <c r="G5" s="15"/>
      <c r="H5" s="15"/>
      <c r="I5" s="15"/>
      <c r="J5" s="15"/>
      <c r="K5" s="15"/>
      <c r="L5" s="15">
        <f t="shared" ref="L5:Q5" si="0">SUM(L6:L42)</f>
        <v>125874.72</v>
      </c>
      <c r="M5" s="15"/>
      <c r="N5" s="15">
        <f t="shared" si="0"/>
        <v>50856.26</v>
      </c>
      <c r="O5" s="15"/>
      <c r="P5" s="15">
        <f t="shared" si="0"/>
        <v>5506.47</v>
      </c>
      <c r="Q5" s="15">
        <f t="shared" si="0"/>
        <v>182237.45</v>
      </c>
    </row>
    <row r="6" s="2" customFormat="1" ht="36" customHeight="1" spans="1:17">
      <c r="A6" s="17">
        <v>1</v>
      </c>
      <c r="B6" s="17" t="s">
        <v>19</v>
      </c>
      <c r="C6" s="17" t="s">
        <v>20</v>
      </c>
      <c r="D6" s="17" t="s">
        <v>21</v>
      </c>
      <c r="E6" s="17">
        <v>51</v>
      </c>
      <c r="F6" s="17" t="s">
        <v>22</v>
      </c>
      <c r="G6" s="17" t="s">
        <v>23</v>
      </c>
      <c r="H6" s="17" t="s">
        <v>24</v>
      </c>
      <c r="I6" s="17">
        <v>7</v>
      </c>
      <c r="J6" s="17">
        <v>4299</v>
      </c>
      <c r="K6" s="18">
        <v>0.16</v>
      </c>
      <c r="L6" s="17">
        <f t="shared" ref="L6:L15" si="1">687.84*I6</f>
        <v>4814.88</v>
      </c>
      <c r="M6" s="19">
        <v>0.065</v>
      </c>
      <c r="N6" s="17">
        <f t="shared" ref="N6:N15" si="2">279.43*I6</f>
        <v>1956.01</v>
      </c>
      <c r="O6" s="20">
        <v>0.007</v>
      </c>
      <c r="P6" s="17">
        <f t="shared" ref="P6:P15" si="3">30.09*I6</f>
        <v>210.63</v>
      </c>
      <c r="Q6" s="21">
        <f t="shared" ref="Q6:Q15" si="4">L6+N6+P6</f>
        <v>6981.52</v>
      </c>
    </row>
    <row r="7" s="2" customFormat="1" ht="36" customHeight="1" spans="1:17">
      <c r="A7" s="17">
        <v>2</v>
      </c>
      <c r="B7" s="17" t="s">
        <v>19</v>
      </c>
      <c r="C7" s="17" t="s">
        <v>25</v>
      </c>
      <c r="D7" s="17" t="s">
        <v>21</v>
      </c>
      <c r="E7" s="17">
        <v>52</v>
      </c>
      <c r="F7" s="17" t="s">
        <v>22</v>
      </c>
      <c r="G7" s="17" t="s">
        <v>23</v>
      </c>
      <c r="H7" s="17">
        <v>2025.12</v>
      </c>
      <c r="I7" s="17">
        <v>1</v>
      </c>
      <c r="J7" s="17">
        <v>4299</v>
      </c>
      <c r="K7" s="18">
        <v>0.16</v>
      </c>
      <c r="L7" s="17">
        <f t="shared" si="1"/>
        <v>687.84</v>
      </c>
      <c r="M7" s="19">
        <v>0.065</v>
      </c>
      <c r="N7" s="17">
        <f t="shared" si="2"/>
        <v>279.43</v>
      </c>
      <c r="O7" s="20">
        <v>0.007</v>
      </c>
      <c r="P7" s="17">
        <f t="shared" si="3"/>
        <v>30.09</v>
      </c>
      <c r="Q7" s="21">
        <f t="shared" si="4"/>
        <v>997.36</v>
      </c>
    </row>
    <row r="8" s="2" customFormat="1" ht="36" customHeight="1" spans="1:17">
      <c r="A8" s="17">
        <v>3</v>
      </c>
      <c r="B8" s="17" t="s">
        <v>19</v>
      </c>
      <c r="C8" s="17" t="s">
        <v>26</v>
      </c>
      <c r="D8" s="17" t="s">
        <v>21</v>
      </c>
      <c r="E8" s="17">
        <v>56</v>
      </c>
      <c r="F8" s="17" t="s">
        <v>22</v>
      </c>
      <c r="G8" s="17" t="s">
        <v>23</v>
      </c>
      <c r="H8" s="17" t="s">
        <v>24</v>
      </c>
      <c r="I8" s="17">
        <v>7</v>
      </c>
      <c r="J8" s="17">
        <v>4299</v>
      </c>
      <c r="K8" s="18">
        <v>0.16</v>
      </c>
      <c r="L8" s="17">
        <f t="shared" si="1"/>
        <v>4814.88</v>
      </c>
      <c r="M8" s="19">
        <v>0.065</v>
      </c>
      <c r="N8" s="17">
        <f t="shared" si="2"/>
        <v>1956.01</v>
      </c>
      <c r="O8" s="20">
        <v>0.007</v>
      </c>
      <c r="P8" s="17">
        <f t="shared" si="3"/>
        <v>210.63</v>
      </c>
      <c r="Q8" s="21">
        <f t="shared" si="4"/>
        <v>6981.52</v>
      </c>
    </row>
    <row r="9" s="2" customFormat="1" ht="36" customHeight="1" spans="1:17">
      <c r="A9" s="17">
        <v>4</v>
      </c>
      <c r="B9" s="17" t="s">
        <v>19</v>
      </c>
      <c r="C9" s="17" t="s">
        <v>27</v>
      </c>
      <c r="D9" s="17" t="s">
        <v>21</v>
      </c>
      <c r="E9" s="17">
        <v>53</v>
      </c>
      <c r="F9" s="17" t="s">
        <v>22</v>
      </c>
      <c r="G9" s="17" t="s">
        <v>23</v>
      </c>
      <c r="H9" s="17" t="s">
        <v>28</v>
      </c>
      <c r="I9" s="17">
        <v>2</v>
      </c>
      <c r="J9" s="17">
        <v>4299</v>
      </c>
      <c r="K9" s="18">
        <v>0.16</v>
      </c>
      <c r="L9" s="17">
        <f t="shared" si="1"/>
        <v>1375.68</v>
      </c>
      <c r="M9" s="19">
        <v>0.065</v>
      </c>
      <c r="N9" s="17">
        <f t="shared" si="2"/>
        <v>558.86</v>
      </c>
      <c r="O9" s="20">
        <v>0.007</v>
      </c>
      <c r="P9" s="17">
        <f t="shared" si="3"/>
        <v>60.18</v>
      </c>
      <c r="Q9" s="21">
        <f t="shared" si="4"/>
        <v>1994.72</v>
      </c>
    </row>
    <row r="10" s="2" customFormat="1" ht="36" customHeight="1" spans="1:17">
      <c r="A10" s="17">
        <v>5</v>
      </c>
      <c r="B10" s="17" t="s">
        <v>19</v>
      </c>
      <c r="C10" s="17" t="s">
        <v>29</v>
      </c>
      <c r="D10" s="17" t="s">
        <v>21</v>
      </c>
      <c r="E10" s="17">
        <v>52</v>
      </c>
      <c r="F10" s="17" t="s">
        <v>22</v>
      </c>
      <c r="G10" s="17" t="s">
        <v>23</v>
      </c>
      <c r="H10" s="17" t="s">
        <v>28</v>
      </c>
      <c r="I10" s="17">
        <v>2</v>
      </c>
      <c r="J10" s="17">
        <v>4299</v>
      </c>
      <c r="K10" s="18">
        <v>0.16</v>
      </c>
      <c r="L10" s="17">
        <f t="shared" si="1"/>
        <v>1375.68</v>
      </c>
      <c r="M10" s="19">
        <v>0.065</v>
      </c>
      <c r="N10" s="17">
        <f t="shared" si="2"/>
        <v>558.86</v>
      </c>
      <c r="O10" s="20">
        <v>0.007</v>
      </c>
      <c r="P10" s="17">
        <f t="shared" si="3"/>
        <v>60.18</v>
      </c>
      <c r="Q10" s="21">
        <f t="shared" si="4"/>
        <v>1994.72</v>
      </c>
    </row>
    <row r="11" s="2" customFormat="1" ht="36" customHeight="1" spans="1:17">
      <c r="A11" s="17">
        <v>6</v>
      </c>
      <c r="B11" s="17" t="s">
        <v>19</v>
      </c>
      <c r="C11" s="17" t="s">
        <v>30</v>
      </c>
      <c r="D11" s="17" t="s">
        <v>21</v>
      </c>
      <c r="E11" s="17">
        <v>51</v>
      </c>
      <c r="F11" s="17" t="s">
        <v>22</v>
      </c>
      <c r="G11" s="17" t="s">
        <v>23</v>
      </c>
      <c r="H11" s="17" t="s">
        <v>24</v>
      </c>
      <c r="I11" s="17">
        <v>7</v>
      </c>
      <c r="J11" s="17">
        <v>4299</v>
      </c>
      <c r="K11" s="18">
        <v>0.16</v>
      </c>
      <c r="L11" s="17">
        <f t="shared" si="1"/>
        <v>4814.88</v>
      </c>
      <c r="M11" s="19">
        <v>0.065</v>
      </c>
      <c r="N11" s="17">
        <f t="shared" si="2"/>
        <v>1956.01</v>
      </c>
      <c r="O11" s="20">
        <v>0.007</v>
      </c>
      <c r="P11" s="17">
        <f t="shared" si="3"/>
        <v>210.63</v>
      </c>
      <c r="Q11" s="21">
        <f t="shared" si="4"/>
        <v>6981.52</v>
      </c>
    </row>
    <row r="12" s="2" customFormat="1" ht="36" customHeight="1" spans="1:17">
      <c r="A12" s="17">
        <v>7</v>
      </c>
      <c r="B12" s="17" t="s">
        <v>19</v>
      </c>
      <c r="C12" s="17" t="s">
        <v>31</v>
      </c>
      <c r="D12" s="17" t="s">
        <v>32</v>
      </c>
      <c r="E12" s="17">
        <v>48</v>
      </c>
      <c r="F12" s="17" t="s">
        <v>22</v>
      </c>
      <c r="G12" s="17" t="s">
        <v>23</v>
      </c>
      <c r="H12" s="17" t="s">
        <v>24</v>
      </c>
      <c r="I12" s="17">
        <v>7</v>
      </c>
      <c r="J12" s="17">
        <v>4299</v>
      </c>
      <c r="K12" s="18">
        <v>0.16</v>
      </c>
      <c r="L12" s="17">
        <f t="shared" si="1"/>
        <v>4814.88</v>
      </c>
      <c r="M12" s="19">
        <v>0.065</v>
      </c>
      <c r="N12" s="17">
        <f t="shared" si="2"/>
        <v>1956.01</v>
      </c>
      <c r="O12" s="20">
        <v>0.007</v>
      </c>
      <c r="P12" s="17">
        <f t="shared" si="3"/>
        <v>210.63</v>
      </c>
      <c r="Q12" s="21">
        <f t="shared" si="4"/>
        <v>6981.52</v>
      </c>
    </row>
    <row r="13" s="2" customFormat="1" ht="36" customHeight="1" spans="1:17">
      <c r="A13" s="17">
        <v>8</v>
      </c>
      <c r="B13" s="17" t="s">
        <v>19</v>
      </c>
      <c r="C13" s="17" t="s">
        <v>33</v>
      </c>
      <c r="D13" s="17" t="s">
        <v>32</v>
      </c>
      <c r="E13" s="17">
        <v>43</v>
      </c>
      <c r="F13" s="17" t="s">
        <v>22</v>
      </c>
      <c r="G13" s="17" t="s">
        <v>23</v>
      </c>
      <c r="H13" s="17" t="s">
        <v>24</v>
      </c>
      <c r="I13" s="17">
        <v>7</v>
      </c>
      <c r="J13" s="17">
        <v>4299</v>
      </c>
      <c r="K13" s="18">
        <v>0.16</v>
      </c>
      <c r="L13" s="17">
        <f t="shared" si="1"/>
        <v>4814.88</v>
      </c>
      <c r="M13" s="19">
        <v>0.065</v>
      </c>
      <c r="N13" s="17">
        <f t="shared" si="2"/>
        <v>1956.01</v>
      </c>
      <c r="O13" s="20">
        <v>0.007</v>
      </c>
      <c r="P13" s="17">
        <f t="shared" si="3"/>
        <v>210.63</v>
      </c>
      <c r="Q13" s="21">
        <f t="shared" si="4"/>
        <v>6981.52</v>
      </c>
    </row>
    <row r="14" s="2" customFormat="1" ht="36" customHeight="1" spans="1:17">
      <c r="A14" s="17">
        <v>9</v>
      </c>
      <c r="B14" s="17" t="s">
        <v>19</v>
      </c>
      <c r="C14" s="22" t="s">
        <v>34</v>
      </c>
      <c r="D14" s="22" t="s">
        <v>21</v>
      </c>
      <c r="E14" s="22">
        <v>60</v>
      </c>
      <c r="F14" s="23" t="s">
        <v>22</v>
      </c>
      <c r="G14" s="17" t="s">
        <v>35</v>
      </c>
      <c r="H14" s="17" t="s">
        <v>36</v>
      </c>
      <c r="I14" s="17">
        <v>4</v>
      </c>
      <c r="J14" s="17">
        <v>4299</v>
      </c>
      <c r="K14" s="18">
        <v>0.16</v>
      </c>
      <c r="L14" s="17">
        <f t="shared" si="1"/>
        <v>2751.36</v>
      </c>
      <c r="M14" s="19">
        <v>0.065</v>
      </c>
      <c r="N14" s="17">
        <f t="shared" si="2"/>
        <v>1117.72</v>
      </c>
      <c r="O14" s="20">
        <v>0.007</v>
      </c>
      <c r="P14" s="17">
        <f t="shared" si="3"/>
        <v>120.36</v>
      </c>
      <c r="Q14" s="21">
        <f t="shared" si="4"/>
        <v>3989.44</v>
      </c>
    </row>
    <row r="15" s="2" customFormat="1" ht="36" customHeight="1" spans="1:17">
      <c r="A15" s="17">
        <v>10</v>
      </c>
      <c r="B15" s="17" t="s">
        <v>19</v>
      </c>
      <c r="C15" s="22" t="s">
        <v>37</v>
      </c>
      <c r="D15" s="22" t="s">
        <v>32</v>
      </c>
      <c r="E15" s="22">
        <v>43</v>
      </c>
      <c r="F15" s="23" t="s">
        <v>22</v>
      </c>
      <c r="G15" s="17" t="s">
        <v>23</v>
      </c>
      <c r="H15" s="17" t="s">
        <v>28</v>
      </c>
      <c r="I15" s="17">
        <v>2</v>
      </c>
      <c r="J15" s="17">
        <v>4299</v>
      </c>
      <c r="K15" s="18">
        <v>0.16</v>
      </c>
      <c r="L15" s="17">
        <f t="shared" si="1"/>
        <v>1375.68</v>
      </c>
      <c r="M15" s="19">
        <v>0.065</v>
      </c>
      <c r="N15" s="17">
        <f t="shared" si="2"/>
        <v>558.86</v>
      </c>
      <c r="O15" s="20">
        <v>0.007</v>
      </c>
      <c r="P15" s="17">
        <f t="shared" si="3"/>
        <v>60.18</v>
      </c>
      <c r="Q15" s="21">
        <f t="shared" si="4"/>
        <v>1994.72</v>
      </c>
    </row>
    <row r="16" s="2" customFormat="1" ht="36" customHeight="1" spans="1:17">
      <c r="A16" s="17">
        <v>11</v>
      </c>
      <c r="B16" s="17" t="s">
        <v>19</v>
      </c>
      <c r="C16" s="22" t="s">
        <v>38</v>
      </c>
      <c r="D16" s="22" t="s">
        <v>21</v>
      </c>
      <c r="E16" s="22">
        <v>52</v>
      </c>
      <c r="F16" s="23" t="s">
        <v>22</v>
      </c>
      <c r="G16" s="17" t="s">
        <v>23</v>
      </c>
      <c r="H16" s="17" t="s">
        <v>24</v>
      </c>
      <c r="I16" s="17">
        <v>7</v>
      </c>
      <c r="J16" s="17">
        <v>4299</v>
      </c>
      <c r="K16" s="18">
        <v>0.16</v>
      </c>
      <c r="L16" s="17">
        <f t="shared" ref="L16:L35" si="5">687.84*I16</f>
        <v>4814.88</v>
      </c>
      <c r="M16" s="19">
        <v>0.065</v>
      </c>
      <c r="N16" s="17">
        <f t="shared" ref="N16:N35" si="6">279.43*I16</f>
        <v>1956.01</v>
      </c>
      <c r="O16" s="20">
        <v>0.007</v>
      </c>
      <c r="P16" s="17">
        <f t="shared" ref="P16:P35" si="7">30.09*I16</f>
        <v>210.63</v>
      </c>
      <c r="Q16" s="21">
        <f t="shared" ref="Q16:Q35" si="8">L16+N16+P16</f>
        <v>6981.52</v>
      </c>
    </row>
    <row r="17" s="2" customFormat="1" ht="36" customHeight="1" spans="1:17">
      <c r="A17" s="17">
        <v>12</v>
      </c>
      <c r="B17" s="17" t="s">
        <v>19</v>
      </c>
      <c r="C17" s="22" t="s">
        <v>39</v>
      </c>
      <c r="D17" s="22" t="s">
        <v>21</v>
      </c>
      <c r="E17" s="22">
        <v>55</v>
      </c>
      <c r="F17" s="23" t="s">
        <v>22</v>
      </c>
      <c r="G17" s="17" t="s">
        <v>23</v>
      </c>
      <c r="H17" s="17" t="s">
        <v>40</v>
      </c>
      <c r="I17" s="17">
        <v>6</v>
      </c>
      <c r="J17" s="17">
        <v>4299</v>
      </c>
      <c r="K17" s="18">
        <v>0.16</v>
      </c>
      <c r="L17" s="17">
        <f t="shared" si="5"/>
        <v>4127.04</v>
      </c>
      <c r="M17" s="19">
        <v>0.065</v>
      </c>
      <c r="N17" s="17">
        <f t="shared" si="6"/>
        <v>1676.58</v>
      </c>
      <c r="O17" s="20">
        <v>0.007</v>
      </c>
      <c r="P17" s="17">
        <f t="shared" si="7"/>
        <v>180.54</v>
      </c>
      <c r="Q17" s="21">
        <f t="shared" si="8"/>
        <v>5984.16</v>
      </c>
    </row>
    <row r="18" s="2" customFormat="1" ht="36" customHeight="1" spans="1:17">
      <c r="A18" s="17">
        <v>13</v>
      </c>
      <c r="B18" s="17" t="s">
        <v>19</v>
      </c>
      <c r="C18" s="22" t="s">
        <v>41</v>
      </c>
      <c r="D18" s="22" t="s">
        <v>21</v>
      </c>
      <c r="E18" s="22">
        <v>60</v>
      </c>
      <c r="F18" s="23" t="s">
        <v>22</v>
      </c>
      <c r="G18" s="17" t="s">
        <v>35</v>
      </c>
      <c r="H18" s="17" t="s">
        <v>36</v>
      </c>
      <c r="I18" s="17">
        <v>4</v>
      </c>
      <c r="J18" s="17">
        <v>4299</v>
      </c>
      <c r="K18" s="18">
        <v>0.16</v>
      </c>
      <c r="L18" s="17">
        <f t="shared" si="5"/>
        <v>2751.36</v>
      </c>
      <c r="M18" s="19">
        <v>0.065</v>
      </c>
      <c r="N18" s="17">
        <f t="shared" si="6"/>
        <v>1117.72</v>
      </c>
      <c r="O18" s="20">
        <v>0.007</v>
      </c>
      <c r="P18" s="17">
        <f t="shared" si="7"/>
        <v>120.36</v>
      </c>
      <c r="Q18" s="21">
        <f t="shared" si="8"/>
        <v>3989.44</v>
      </c>
    </row>
    <row r="19" s="2" customFormat="1" ht="36" customHeight="1" spans="1:17">
      <c r="A19" s="17">
        <v>14</v>
      </c>
      <c r="B19" s="17" t="s">
        <v>19</v>
      </c>
      <c r="C19" s="22" t="s">
        <v>42</v>
      </c>
      <c r="D19" s="22" t="s">
        <v>21</v>
      </c>
      <c r="E19" s="22">
        <v>53</v>
      </c>
      <c r="F19" s="23" t="s">
        <v>22</v>
      </c>
      <c r="G19" s="17" t="s">
        <v>23</v>
      </c>
      <c r="H19" s="17" t="s">
        <v>24</v>
      </c>
      <c r="I19" s="17">
        <v>7</v>
      </c>
      <c r="J19" s="17">
        <v>4299</v>
      </c>
      <c r="K19" s="18">
        <v>0.16</v>
      </c>
      <c r="L19" s="17">
        <f t="shared" si="5"/>
        <v>4814.88</v>
      </c>
      <c r="M19" s="19">
        <v>0.065</v>
      </c>
      <c r="N19" s="17">
        <f t="shared" si="6"/>
        <v>1956.01</v>
      </c>
      <c r="O19" s="20">
        <v>0.007</v>
      </c>
      <c r="P19" s="17">
        <f t="shared" si="7"/>
        <v>210.63</v>
      </c>
      <c r="Q19" s="21">
        <f t="shared" si="8"/>
        <v>6981.52</v>
      </c>
    </row>
    <row r="20" s="2" customFormat="1" ht="36" customHeight="1" spans="1:17">
      <c r="A20" s="17">
        <v>15</v>
      </c>
      <c r="B20" s="17" t="s">
        <v>19</v>
      </c>
      <c r="C20" s="22" t="s">
        <v>43</v>
      </c>
      <c r="D20" s="22" t="s">
        <v>32</v>
      </c>
      <c r="E20" s="22">
        <v>45</v>
      </c>
      <c r="F20" s="23" t="s">
        <v>22</v>
      </c>
      <c r="G20" s="17" t="s">
        <v>23</v>
      </c>
      <c r="H20" s="17" t="s">
        <v>24</v>
      </c>
      <c r="I20" s="17">
        <v>7</v>
      </c>
      <c r="J20" s="17">
        <v>4299</v>
      </c>
      <c r="K20" s="18">
        <v>0.16</v>
      </c>
      <c r="L20" s="17">
        <f t="shared" si="5"/>
        <v>4814.88</v>
      </c>
      <c r="M20" s="19">
        <v>0.065</v>
      </c>
      <c r="N20" s="17">
        <f t="shared" si="6"/>
        <v>1956.01</v>
      </c>
      <c r="O20" s="20">
        <v>0.007</v>
      </c>
      <c r="P20" s="17">
        <f t="shared" si="7"/>
        <v>210.63</v>
      </c>
      <c r="Q20" s="21">
        <f t="shared" si="8"/>
        <v>6981.52</v>
      </c>
    </row>
    <row r="21" s="2" customFormat="1" ht="36" customHeight="1" spans="1:17">
      <c r="A21" s="17">
        <v>16</v>
      </c>
      <c r="B21" s="17" t="s">
        <v>19</v>
      </c>
      <c r="C21" s="22" t="s">
        <v>44</v>
      </c>
      <c r="D21" s="22" t="s">
        <v>32</v>
      </c>
      <c r="E21" s="22">
        <v>46</v>
      </c>
      <c r="F21" s="23" t="s">
        <v>22</v>
      </c>
      <c r="G21" s="17" t="s">
        <v>23</v>
      </c>
      <c r="H21" s="17" t="s">
        <v>24</v>
      </c>
      <c r="I21" s="17">
        <v>7</v>
      </c>
      <c r="J21" s="17">
        <v>4299</v>
      </c>
      <c r="K21" s="18">
        <v>0.16</v>
      </c>
      <c r="L21" s="17">
        <f t="shared" si="5"/>
        <v>4814.88</v>
      </c>
      <c r="M21" s="19">
        <v>0.065</v>
      </c>
      <c r="N21" s="17">
        <f t="shared" si="6"/>
        <v>1956.01</v>
      </c>
      <c r="O21" s="20">
        <v>0.007</v>
      </c>
      <c r="P21" s="17">
        <f t="shared" si="7"/>
        <v>210.63</v>
      </c>
      <c r="Q21" s="21">
        <f t="shared" si="8"/>
        <v>6981.52</v>
      </c>
    </row>
    <row r="22" s="2" customFormat="1" ht="36" customHeight="1" spans="1:17">
      <c r="A22" s="17">
        <v>17</v>
      </c>
      <c r="B22" s="17" t="s">
        <v>19</v>
      </c>
      <c r="C22" s="22" t="s">
        <v>45</v>
      </c>
      <c r="D22" s="22" t="s">
        <v>21</v>
      </c>
      <c r="E22" s="22">
        <v>54</v>
      </c>
      <c r="F22" s="23" t="s">
        <v>22</v>
      </c>
      <c r="G22" s="17" t="s">
        <v>23</v>
      </c>
      <c r="H22" s="17" t="s">
        <v>46</v>
      </c>
      <c r="I22" s="17">
        <v>5</v>
      </c>
      <c r="J22" s="17">
        <v>4299</v>
      </c>
      <c r="K22" s="18">
        <v>0.16</v>
      </c>
      <c r="L22" s="17">
        <f t="shared" si="5"/>
        <v>3439.2</v>
      </c>
      <c r="M22" s="19">
        <v>0.065</v>
      </c>
      <c r="N22" s="17">
        <f t="shared" si="6"/>
        <v>1397.15</v>
      </c>
      <c r="O22" s="20">
        <v>0.007</v>
      </c>
      <c r="P22" s="17">
        <f t="shared" si="7"/>
        <v>150.45</v>
      </c>
      <c r="Q22" s="21">
        <f t="shared" si="8"/>
        <v>4986.8</v>
      </c>
    </row>
    <row r="23" s="2" customFormat="1" ht="36" customHeight="1" spans="1:17">
      <c r="A23" s="17">
        <v>18</v>
      </c>
      <c r="B23" s="17" t="s">
        <v>19</v>
      </c>
      <c r="C23" s="22" t="s">
        <v>47</v>
      </c>
      <c r="D23" s="22" t="s">
        <v>21</v>
      </c>
      <c r="E23" s="22">
        <v>55</v>
      </c>
      <c r="F23" s="23" t="s">
        <v>22</v>
      </c>
      <c r="G23" s="17" t="s">
        <v>23</v>
      </c>
      <c r="H23" s="17" t="s">
        <v>46</v>
      </c>
      <c r="I23" s="17">
        <v>5</v>
      </c>
      <c r="J23" s="17">
        <v>4299</v>
      </c>
      <c r="K23" s="18">
        <v>0.16</v>
      </c>
      <c r="L23" s="17">
        <f t="shared" si="5"/>
        <v>3439.2</v>
      </c>
      <c r="M23" s="19">
        <v>0.065</v>
      </c>
      <c r="N23" s="17">
        <f t="shared" si="6"/>
        <v>1397.15</v>
      </c>
      <c r="O23" s="20">
        <v>0.007</v>
      </c>
      <c r="P23" s="17">
        <f t="shared" si="7"/>
        <v>150.45</v>
      </c>
      <c r="Q23" s="21">
        <f t="shared" si="8"/>
        <v>4986.8</v>
      </c>
    </row>
    <row r="24" s="2" customFormat="1" ht="36" customHeight="1" spans="1:17">
      <c r="A24" s="17">
        <v>19</v>
      </c>
      <c r="B24" s="17" t="s">
        <v>19</v>
      </c>
      <c r="C24" s="22" t="s">
        <v>48</v>
      </c>
      <c r="D24" s="22" t="s">
        <v>32</v>
      </c>
      <c r="E24" s="22">
        <v>49</v>
      </c>
      <c r="F24" s="23" t="s">
        <v>22</v>
      </c>
      <c r="G24" s="17" t="s">
        <v>23</v>
      </c>
      <c r="H24" s="17" t="s">
        <v>36</v>
      </c>
      <c r="I24" s="17">
        <v>4</v>
      </c>
      <c r="J24" s="17">
        <v>4299</v>
      </c>
      <c r="K24" s="18">
        <v>0.16</v>
      </c>
      <c r="L24" s="17">
        <f t="shared" si="5"/>
        <v>2751.36</v>
      </c>
      <c r="M24" s="19">
        <v>0.065</v>
      </c>
      <c r="N24" s="17">
        <f t="shared" si="6"/>
        <v>1117.72</v>
      </c>
      <c r="O24" s="20">
        <v>0.007</v>
      </c>
      <c r="P24" s="17">
        <f t="shared" si="7"/>
        <v>120.36</v>
      </c>
      <c r="Q24" s="21">
        <f t="shared" si="8"/>
        <v>3989.44</v>
      </c>
    </row>
    <row r="25" s="2" customFormat="1" ht="36" customHeight="1" spans="1:17">
      <c r="A25" s="17">
        <v>20</v>
      </c>
      <c r="B25" s="17" t="s">
        <v>19</v>
      </c>
      <c r="C25" s="22" t="s">
        <v>49</v>
      </c>
      <c r="D25" s="22" t="s">
        <v>21</v>
      </c>
      <c r="E25" s="22">
        <v>54</v>
      </c>
      <c r="F25" s="23" t="s">
        <v>22</v>
      </c>
      <c r="G25" s="17" t="s">
        <v>23</v>
      </c>
      <c r="H25" s="17" t="s">
        <v>24</v>
      </c>
      <c r="I25" s="17">
        <v>7</v>
      </c>
      <c r="J25" s="17">
        <v>4299</v>
      </c>
      <c r="K25" s="18">
        <v>0.16</v>
      </c>
      <c r="L25" s="17">
        <f t="shared" si="5"/>
        <v>4814.88</v>
      </c>
      <c r="M25" s="19">
        <v>0.065</v>
      </c>
      <c r="N25" s="17">
        <f t="shared" si="6"/>
        <v>1956.01</v>
      </c>
      <c r="O25" s="20">
        <v>0.007</v>
      </c>
      <c r="P25" s="17">
        <f t="shared" si="7"/>
        <v>210.63</v>
      </c>
      <c r="Q25" s="21">
        <f t="shared" si="8"/>
        <v>6981.52</v>
      </c>
    </row>
    <row r="26" s="2" customFormat="1" ht="36" customHeight="1" spans="1:17">
      <c r="A26" s="17">
        <v>21</v>
      </c>
      <c r="B26" s="17" t="s">
        <v>19</v>
      </c>
      <c r="C26" s="22" t="s">
        <v>50</v>
      </c>
      <c r="D26" s="22" t="s">
        <v>21</v>
      </c>
      <c r="E26" s="22">
        <v>54</v>
      </c>
      <c r="F26" s="23" t="s">
        <v>22</v>
      </c>
      <c r="G26" s="17" t="s">
        <v>23</v>
      </c>
      <c r="H26" s="17" t="s">
        <v>24</v>
      </c>
      <c r="I26" s="17">
        <v>7</v>
      </c>
      <c r="J26" s="17">
        <v>4299</v>
      </c>
      <c r="K26" s="18">
        <v>0.16</v>
      </c>
      <c r="L26" s="17">
        <f t="shared" si="5"/>
        <v>4814.88</v>
      </c>
      <c r="M26" s="19">
        <v>0.065</v>
      </c>
      <c r="N26" s="17">
        <f>279.43*6</f>
        <v>1676.58</v>
      </c>
      <c r="O26" s="20">
        <v>0.007</v>
      </c>
      <c r="P26" s="17">
        <f t="shared" si="7"/>
        <v>210.63</v>
      </c>
      <c r="Q26" s="21">
        <f t="shared" si="8"/>
        <v>6702.09</v>
      </c>
    </row>
    <row r="27" s="2" customFormat="1" ht="36" customHeight="1" spans="1:17">
      <c r="A27" s="17">
        <v>22</v>
      </c>
      <c r="B27" s="17" t="s">
        <v>19</v>
      </c>
      <c r="C27" s="21" t="s">
        <v>51</v>
      </c>
      <c r="D27" s="22" t="s">
        <v>32</v>
      </c>
      <c r="E27" s="22">
        <v>41</v>
      </c>
      <c r="F27" s="23" t="s">
        <v>22</v>
      </c>
      <c r="G27" s="17" t="s">
        <v>23</v>
      </c>
      <c r="H27" s="17" t="s">
        <v>24</v>
      </c>
      <c r="I27" s="17">
        <v>7</v>
      </c>
      <c r="J27" s="17">
        <v>4299</v>
      </c>
      <c r="K27" s="18">
        <v>0.16</v>
      </c>
      <c r="L27" s="17">
        <f t="shared" si="5"/>
        <v>4814.88</v>
      </c>
      <c r="M27" s="19">
        <v>0.065</v>
      </c>
      <c r="N27" s="17">
        <f t="shared" si="6"/>
        <v>1956.01</v>
      </c>
      <c r="O27" s="20">
        <v>0.007</v>
      </c>
      <c r="P27" s="17">
        <f t="shared" si="7"/>
        <v>210.63</v>
      </c>
      <c r="Q27" s="21">
        <f t="shared" si="8"/>
        <v>6981.52</v>
      </c>
    </row>
    <row r="28" s="2" customFormat="1" ht="36" customHeight="1" spans="1:17">
      <c r="A28" s="17">
        <v>23</v>
      </c>
      <c r="B28" s="17" t="s">
        <v>19</v>
      </c>
      <c r="C28" s="21" t="s">
        <v>52</v>
      </c>
      <c r="D28" s="22" t="s">
        <v>21</v>
      </c>
      <c r="E28" s="22">
        <v>57</v>
      </c>
      <c r="F28" s="23" t="s">
        <v>22</v>
      </c>
      <c r="G28" s="17" t="s">
        <v>23</v>
      </c>
      <c r="H28" s="17" t="s">
        <v>24</v>
      </c>
      <c r="I28" s="17">
        <v>7</v>
      </c>
      <c r="J28" s="17">
        <v>4299</v>
      </c>
      <c r="K28" s="18">
        <v>0.16</v>
      </c>
      <c r="L28" s="17">
        <f t="shared" si="5"/>
        <v>4814.88</v>
      </c>
      <c r="M28" s="19">
        <v>0.065</v>
      </c>
      <c r="N28" s="17">
        <f t="shared" si="6"/>
        <v>1956.01</v>
      </c>
      <c r="O28" s="20">
        <v>0.007</v>
      </c>
      <c r="P28" s="17">
        <f t="shared" si="7"/>
        <v>210.63</v>
      </c>
      <c r="Q28" s="21">
        <f t="shared" si="8"/>
        <v>6981.52</v>
      </c>
    </row>
    <row r="29" s="2" customFormat="1" ht="36" customHeight="1" spans="1:17">
      <c r="A29" s="17">
        <v>24</v>
      </c>
      <c r="B29" s="17" t="s">
        <v>19</v>
      </c>
      <c r="C29" s="21" t="s">
        <v>53</v>
      </c>
      <c r="D29" s="22" t="s">
        <v>21</v>
      </c>
      <c r="E29" s="22">
        <v>58</v>
      </c>
      <c r="F29" s="23" t="s">
        <v>22</v>
      </c>
      <c r="G29" s="17" t="s">
        <v>23</v>
      </c>
      <c r="H29" s="17" t="s">
        <v>24</v>
      </c>
      <c r="I29" s="17">
        <v>7</v>
      </c>
      <c r="J29" s="17">
        <v>4299</v>
      </c>
      <c r="K29" s="18">
        <v>0.16</v>
      </c>
      <c r="L29" s="17">
        <f t="shared" si="5"/>
        <v>4814.88</v>
      </c>
      <c r="M29" s="19">
        <v>0.065</v>
      </c>
      <c r="N29" s="17">
        <f t="shared" si="6"/>
        <v>1956.01</v>
      </c>
      <c r="O29" s="20">
        <v>0.007</v>
      </c>
      <c r="P29" s="17">
        <f t="shared" si="7"/>
        <v>210.63</v>
      </c>
      <c r="Q29" s="21">
        <f t="shared" si="8"/>
        <v>6981.52</v>
      </c>
    </row>
    <row r="30" s="2" customFormat="1" ht="36" customHeight="1" spans="1:17">
      <c r="A30" s="17">
        <v>25</v>
      </c>
      <c r="B30" s="17" t="s">
        <v>19</v>
      </c>
      <c r="C30" s="21" t="s">
        <v>54</v>
      </c>
      <c r="D30" s="22" t="s">
        <v>32</v>
      </c>
      <c r="E30" s="22">
        <v>43</v>
      </c>
      <c r="F30" s="23" t="s">
        <v>22</v>
      </c>
      <c r="G30" s="17" t="s">
        <v>23</v>
      </c>
      <c r="H30" s="17" t="s">
        <v>24</v>
      </c>
      <c r="I30" s="17">
        <v>7</v>
      </c>
      <c r="J30" s="17">
        <v>4299</v>
      </c>
      <c r="K30" s="18">
        <v>0.16</v>
      </c>
      <c r="L30" s="17">
        <f t="shared" si="5"/>
        <v>4814.88</v>
      </c>
      <c r="M30" s="19">
        <v>0.065</v>
      </c>
      <c r="N30" s="17">
        <f t="shared" si="6"/>
        <v>1956.01</v>
      </c>
      <c r="O30" s="20">
        <v>0.007</v>
      </c>
      <c r="P30" s="17">
        <f t="shared" si="7"/>
        <v>210.63</v>
      </c>
      <c r="Q30" s="21">
        <f t="shared" si="8"/>
        <v>6981.52</v>
      </c>
    </row>
    <row r="31" s="2" customFormat="1" ht="36" customHeight="1" spans="1:17">
      <c r="A31" s="17">
        <v>26</v>
      </c>
      <c r="B31" s="17" t="s">
        <v>19</v>
      </c>
      <c r="C31" s="21" t="s">
        <v>55</v>
      </c>
      <c r="D31" s="22" t="s">
        <v>21</v>
      </c>
      <c r="E31" s="22">
        <v>52</v>
      </c>
      <c r="F31" s="23" t="s">
        <v>22</v>
      </c>
      <c r="G31" s="17" t="s">
        <v>23</v>
      </c>
      <c r="H31" s="17" t="s">
        <v>24</v>
      </c>
      <c r="I31" s="17">
        <v>7</v>
      </c>
      <c r="J31" s="17">
        <v>4299</v>
      </c>
      <c r="K31" s="18">
        <v>0.16</v>
      </c>
      <c r="L31" s="17">
        <f t="shared" si="5"/>
        <v>4814.88</v>
      </c>
      <c r="M31" s="19">
        <v>0.065</v>
      </c>
      <c r="N31" s="17">
        <f t="shared" si="6"/>
        <v>1956.01</v>
      </c>
      <c r="O31" s="20">
        <v>0.007</v>
      </c>
      <c r="P31" s="17">
        <f t="shared" si="7"/>
        <v>210.63</v>
      </c>
      <c r="Q31" s="21">
        <f t="shared" si="8"/>
        <v>6981.52</v>
      </c>
    </row>
    <row r="32" s="2" customFormat="1" ht="36" customHeight="1" spans="1:17">
      <c r="A32" s="17">
        <v>27</v>
      </c>
      <c r="B32" s="17" t="s">
        <v>19</v>
      </c>
      <c r="C32" s="21" t="s">
        <v>56</v>
      </c>
      <c r="D32" s="22" t="s">
        <v>32</v>
      </c>
      <c r="E32" s="22">
        <v>42</v>
      </c>
      <c r="F32" s="23" t="s">
        <v>22</v>
      </c>
      <c r="G32" s="17" t="s">
        <v>23</v>
      </c>
      <c r="H32" s="17" t="s">
        <v>24</v>
      </c>
      <c r="I32" s="17">
        <v>7</v>
      </c>
      <c r="J32" s="17">
        <v>4299</v>
      </c>
      <c r="K32" s="18">
        <v>0.16</v>
      </c>
      <c r="L32" s="17">
        <f t="shared" si="5"/>
        <v>4814.88</v>
      </c>
      <c r="M32" s="19">
        <v>0.065</v>
      </c>
      <c r="N32" s="17">
        <f t="shared" si="6"/>
        <v>1956.01</v>
      </c>
      <c r="O32" s="20">
        <v>0.007</v>
      </c>
      <c r="P32" s="17">
        <f t="shared" si="7"/>
        <v>210.63</v>
      </c>
      <c r="Q32" s="21">
        <f t="shared" si="8"/>
        <v>6981.52</v>
      </c>
    </row>
    <row r="33" s="2" customFormat="1" ht="36" customHeight="1" spans="1:17">
      <c r="A33" s="17">
        <v>28</v>
      </c>
      <c r="B33" s="17" t="s">
        <v>19</v>
      </c>
      <c r="C33" s="21" t="s">
        <v>57</v>
      </c>
      <c r="D33" s="22" t="s">
        <v>21</v>
      </c>
      <c r="E33" s="22">
        <v>57</v>
      </c>
      <c r="F33" s="23" t="s">
        <v>22</v>
      </c>
      <c r="G33" s="17" t="s">
        <v>23</v>
      </c>
      <c r="H33" s="17" t="s">
        <v>24</v>
      </c>
      <c r="I33" s="17">
        <v>7</v>
      </c>
      <c r="J33" s="17">
        <v>4299</v>
      </c>
      <c r="K33" s="18">
        <v>0.16</v>
      </c>
      <c r="L33" s="17">
        <f t="shared" si="5"/>
        <v>4814.88</v>
      </c>
      <c r="M33" s="19">
        <v>0.065</v>
      </c>
      <c r="N33" s="17">
        <f t="shared" si="6"/>
        <v>1956.01</v>
      </c>
      <c r="O33" s="20">
        <v>0.007</v>
      </c>
      <c r="P33" s="17">
        <f t="shared" si="7"/>
        <v>210.63</v>
      </c>
      <c r="Q33" s="21">
        <f t="shared" si="8"/>
        <v>6981.52</v>
      </c>
    </row>
    <row r="34" s="2" customFormat="1" ht="36" customHeight="1" spans="1:17">
      <c r="A34" s="17">
        <v>29</v>
      </c>
      <c r="B34" s="17" t="s">
        <v>19</v>
      </c>
      <c r="C34" s="21" t="s">
        <v>58</v>
      </c>
      <c r="D34" s="22" t="s">
        <v>21</v>
      </c>
      <c r="E34" s="22">
        <v>56</v>
      </c>
      <c r="F34" s="23" t="s">
        <v>22</v>
      </c>
      <c r="G34" s="17" t="s">
        <v>23</v>
      </c>
      <c r="H34" s="17" t="s">
        <v>24</v>
      </c>
      <c r="I34" s="17">
        <v>7</v>
      </c>
      <c r="J34" s="17">
        <v>4299</v>
      </c>
      <c r="K34" s="18">
        <v>0.16</v>
      </c>
      <c r="L34" s="17">
        <f t="shared" si="5"/>
        <v>4814.88</v>
      </c>
      <c r="M34" s="19">
        <v>0.065</v>
      </c>
      <c r="N34" s="17">
        <f t="shared" si="6"/>
        <v>1956.01</v>
      </c>
      <c r="O34" s="20">
        <v>0.007</v>
      </c>
      <c r="P34" s="17">
        <f t="shared" si="7"/>
        <v>210.63</v>
      </c>
      <c r="Q34" s="21">
        <f t="shared" si="8"/>
        <v>6981.52</v>
      </c>
    </row>
    <row r="35" s="2" customFormat="1" ht="36" customHeight="1" spans="1:17">
      <c r="A35" s="17">
        <v>30</v>
      </c>
      <c r="B35" s="17" t="s">
        <v>19</v>
      </c>
      <c r="C35" s="21" t="s">
        <v>59</v>
      </c>
      <c r="D35" s="22" t="s">
        <v>21</v>
      </c>
      <c r="E35" s="22">
        <v>57</v>
      </c>
      <c r="F35" s="23" t="s">
        <v>22</v>
      </c>
      <c r="G35" s="17" t="s">
        <v>60</v>
      </c>
      <c r="H35" s="17" t="s">
        <v>61</v>
      </c>
      <c r="I35" s="17">
        <v>2</v>
      </c>
      <c r="J35" s="17">
        <v>4299</v>
      </c>
      <c r="K35" s="18">
        <v>0.16</v>
      </c>
      <c r="L35" s="17">
        <f t="shared" ref="L35:L42" si="9">687.84*I35</f>
        <v>1375.68</v>
      </c>
      <c r="M35" s="19">
        <v>0.065</v>
      </c>
      <c r="N35" s="17">
        <f t="shared" ref="N35:N42" si="10">279.43*I35</f>
        <v>558.86</v>
      </c>
      <c r="O35" s="20">
        <v>0.007</v>
      </c>
      <c r="P35" s="17">
        <f t="shared" ref="P35:P42" si="11">30.09*I35</f>
        <v>60.18</v>
      </c>
      <c r="Q35" s="21">
        <f t="shared" ref="Q35:Q42" si="12">L35+N35+P35</f>
        <v>1994.72</v>
      </c>
    </row>
    <row r="36" s="2" customFormat="1" ht="36" customHeight="1" spans="1:17">
      <c r="A36" s="17">
        <v>31</v>
      </c>
      <c r="B36" s="17" t="s">
        <v>19</v>
      </c>
      <c r="C36" s="21" t="s">
        <v>62</v>
      </c>
      <c r="D36" s="22" t="s">
        <v>21</v>
      </c>
      <c r="E36" s="22">
        <v>54</v>
      </c>
      <c r="F36" s="23" t="s">
        <v>22</v>
      </c>
      <c r="G36" s="17" t="s">
        <v>60</v>
      </c>
      <c r="H36" s="17" t="s">
        <v>61</v>
      </c>
      <c r="I36" s="17">
        <v>2</v>
      </c>
      <c r="J36" s="17">
        <v>4299</v>
      </c>
      <c r="K36" s="18">
        <v>0.16</v>
      </c>
      <c r="L36" s="17">
        <f t="shared" si="9"/>
        <v>1375.68</v>
      </c>
      <c r="M36" s="19">
        <v>0.065</v>
      </c>
      <c r="N36" s="17">
        <f t="shared" si="10"/>
        <v>558.86</v>
      </c>
      <c r="O36" s="20">
        <v>0.007</v>
      </c>
      <c r="P36" s="17">
        <f t="shared" si="11"/>
        <v>60.18</v>
      </c>
      <c r="Q36" s="21">
        <f t="shared" si="12"/>
        <v>1994.72</v>
      </c>
    </row>
    <row r="37" s="2" customFormat="1" ht="36" customHeight="1" spans="1:17">
      <c r="A37" s="17">
        <v>32</v>
      </c>
      <c r="B37" s="17" t="s">
        <v>19</v>
      </c>
      <c r="C37" s="21" t="s">
        <v>63</v>
      </c>
      <c r="D37" s="22" t="s">
        <v>21</v>
      </c>
      <c r="E37" s="22">
        <v>53</v>
      </c>
      <c r="F37" s="23" t="s">
        <v>22</v>
      </c>
      <c r="G37" s="17" t="s">
        <v>60</v>
      </c>
      <c r="H37" s="17" t="s">
        <v>61</v>
      </c>
      <c r="I37" s="17">
        <v>2</v>
      </c>
      <c r="J37" s="17">
        <v>4299</v>
      </c>
      <c r="K37" s="18">
        <v>0.16</v>
      </c>
      <c r="L37" s="17">
        <f t="shared" si="9"/>
        <v>1375.68</v>
      </c>
      <c r="M37" s="19">
        <v>0.065</v>
      </c>
      <c r="N37" s="17">
        <f t="shared" si="10"/>
        <v>558.86</v>
      </c>
      <c r="O37" s="20">
        <v>0.007</v>
      </c>
      <c r="P37" s="17">
        <f t="shared" si="11"/>
        <v>60.18</v>
      </c>
      <c r="Q37" s="21">
        <f t="shared" si="12"/>
        <v>1994.72</v>
      </c>
    </row>
    <row r="38" s="2" customFormat="1" ht="36" customHeight="1" spans="1:17">
      <c r="A38" s="17">
        <v>33</v>
      </c>
      <c r="B38" s="17" t="s">
        <v>19</v>
      </c>
      <c r="C38" s="21" t="s">
        <v>64</v>
      </c>
      <c r="D38" s="22" t="s">
        <v>21</v>
      </c>
      <c r="E38" s="22">
        <v>57</v>
      </c>
      <c r="F38" s="23" t="s">
        <v>22</v>
      </c>
      <c r="G38" s="17" t="s">
        <v>60</v>
      </c>
      <c r="H38" s="17">
        <v>2026.6</v>
      </c>
      <c r="I38" s="17">
        <v>1</v>
      </c>
      <c r="J38" s="17">
        <v>4299</v>
      </c>
      <c r="K38" s="18">
        <v>0.16</v>
      </c>
      <c r="L38" s="17">
        <f t="shared" si="9"/>
        <v>687.84</v>
      </c>
      <c r="M38" s="19">
        <v>0.065</v>
      </c>
      <c r="N38" s="17">
        <f t="shared" si="10"/>
        <v>279.43</v>
      </c>
      <c r="O38" s="20">
        <v>0.007</v>
      </c>
      <c r="P38" s="17">
        <f t="shared" si="11"/>
        <v>30.09</v>
      </c>
      <c r="Q38" s="21">
        <f t="shared" si="12"/>
        <v>997.36</v>
      </c>
    </row>
    <row r="39" s="2" customFormat="1" ht="36" customHeight="1" spans="1:17">
      <c r="A39" s="17">
        <v>34</v>
      </c>
      <c r="B39" s="17" t="s">
        <v>19</v>
      </c>
      <c r="C39" s="21" t="s">
        <v>65</v>
      </c>
      <c r="D39" s="22" t="s">
        <v>32</v>
      </c>
      <c r="E39" s="22">
        <v>43</v>
      </c>
      <c r="F39" s="23" t="s">
        <v>22</v>
      </c>
      <c r="G39" s="17" t="s">
        <v>60</v>
      </c>
      <c r="H39" s="17" t="s">
        <v>61</v>
      </c>
      <c r="I39" s="17">
        <v>2</v>
      </c>
      <c r="J39" s="17">
        <v>4299</v>
      </c>
      <c r="K39" s="18">
        <v>0.16</v>
      </c>
      <c r="L39" s="17">
        <f t="shared" si="9"/>
        <v>1375.68</v>
      </c>
      <c r="M39" s="19">
        <v>0.065</v>
      </c>
      <c r="N39" s="17">
        <f t="shared" si="10"/>
        <v>558.86</v>
      </c>
      <c r="O39" s="20">
        <v>0.007</v>
      </c>
      <c r="P39" s="17">
        <f t="shared" si="11"/>
        <v>60.18</v>
      </c>
      <c r="Q39" s="21">
        <f t="shared" si="12"/>
        <v>1994.72</v>
      </c>
    </row>
    <row r="40" s="2" customFormat="1" ht="36" customHeight="1" spans="1:17">
      <c r="A40" s="17">
        <v>35</v>
      </c>
      <c r="B40" s="17" t="s">
        <v>19</v>
      </c>
      <c r="C40" s="21" t="s">
        <v>66</v>
      </c>
      <c r="D40" s="22" t="s">
        <v>21</v>
      </c>
      <c r="E40" s="22">
        <v>54</v>
      </c>
      <c r="F40" s="23" t="s">
        <v>22</v>
      </c>
      <c r="G40" s="17" t="s">
        <v>60</v>
      </c>
      <c r="H40" s="17" t="s">
        <v>61</v>
      </c>
      <c r="I40" s="17">
        <v>2</v>
      </c>
      <c r="J40" s="17">
        <v>4299</v>
      </c>
      <c r="K40" s="18">
        <v>0.16</v>
      </c>
      <c r="L40" s="17">
        <f t="shared" si="9"/>
        <v>1375.68</v>
      </c>
      <c r="M40" s="19">
        <v>0.065</v>
      </c>
      <c r="N40" s="17">
        <f t="shared" si="10"/>
        <v>558.86</v>
      </c>
      <c r="O40" s="20">
        <v>0.007</v>
      </c>
      <c r="P40" s="17">
        <f t="shared" si="11"/>
        <v>60.18</v>
      </c>
      <c r="Q40" s="21">
        <f t="shared" si="12"/>
        <v>1994.72</v>
      </c>
    </row>
    <row r="41" s="2" customFormat="1" ht="36" customHeight="1" spans="1:17">
      <c r="A41" s="17">
        <v>36</v>
      </c>
      <c r="B41" s="17" t="s">
        <v>19</v>
      </c>
      <c r="C41" s="21" t="s">
        <v>67</v>
      </c>
      <c r="D41" s="22" t="s">
        <v>21</v>
      </c>
      <c r="E41" s="22">
        <v>57</v>
      </c>
      <c r="F41" s="23" t="s">
        <v>22</v>
      </c>
      <c r="G41" s="17" t="s">
        <v>60</v>
      </c>
      <c r="H41" s="17" t="s">
        <v>61</v>
      </c>
      <c r="I41" s="17">
        <v>2</v>
      </c>
      <c r="J41" s="17">
        <v>4299</v>
      </c>
      <c r="K41" s="18">
        <v>0.16</v>
      </c>
      <c r="L41" s="17">
        <f t="shared" si="9"/>
        <v>1375.68</v>
      </c>
      <c r="M41" s="19">
        <v>0.065</v>
      </c>
      <c r="N41" s="17">
        <f t="shared" si="10"/>
        <v>558.86</v>
      </c>
      <c r="O41" s="20">
        <v>0.007</v>
      </c>
      <c r="P41" s="17">
        <f t="shared" si="11"/>
        <v>60.18</v>
      </c>
      <c r="Q41" s="21">
        <f t="shared" si="12"/>
        <v>1994.72</v>
      </c>
    </row>
    <row r="42" s="2" customFormat="1" ht="36" customHeight="1" spans="1:17">
      <c r="A42" s="17">
        <v>37</v>
      </c>
      <c r="B42" s="17" t="s">
        <v>19</v>
      </c>
      <c r="C42" s="21" t="s">
        <v>68</v>
      </c>
      <c r="D42" s="22" t="s">
        <v>21</v>
      </c>
      <c r="E42" s="22">
        <v>56</v>
      </c>
      <c r="F42" s="23" t="s">
        <v>22</v>
      </c>
      <c r="G42" s="17" t="s">
        <v>60</v>
      </c>
      <c r="H42" s="17" t="s">
        <v>61</v>
      </c>
      <c r="I42" s="17">
        <v>2</v>
      </c>
      <c r="J42" s="17">
        <v>4299</v>
      </c>
      <c r="K42" s="18">
        <v>0.16</v>
      </c>
      <c r="L42" s="17">
        <f t="shared" si="9"/>
        <v>1375.68</v>
      </c>
      <c r="M42" s="19">
        <v>0.065</v>
      </c>
      <c r="N42" s="17">
        <f t="shared" si="10"/>
        <v>558.86</v>
      </c>
      <c r="O42" s="20">
        <v>0.007</v>
      </c>
      <c r="P42" s="17">
        <f t="shared" si="11"/>
        <v>60.18</v>
      </c>
      <c r="Q42" s="21">
        <f t="shared" si="12"/>
        <v>1994.72</v>
      </c>
    </row>
    <row r="43" s="2" customFormat="1" ht="36" customHeight="1" spans="1:17">
      <c r="A43" s="17"/>
      <c r="B43" s="24" t="s">
        <v>69</v>
      </c>
      <c r="C43" s="24"/>
      <c r="D43" s="24"/>
      <c r="E43" s="24"/>
      <c r="F43" s="25"/>
      <c r="G43" s="25"/>
      <c r="H43" s="25"/>
      <c r="I43" s="25"/>
      <c r="J43" s="25"/>
      <c r="K43" s="25"/>
      <c r="L43" s="25">
        <f>SUM(L44:L44)</f>
        <v>3439.2</v>
      </c>
      <c r="M43" s="25"/>
      <c r="N43" s="25">
        <f>SUM(N44:N44)</f>
        <v>1397.15</v>
      </c>
      <c r="O43" s="25"/>
      <c r="P43" s="25">
        <f>SUM(P44:P44)</f>
        <v>150.45</v>
      </c>
      <c r="Q43" s="25">
        <f>SUM(P43+N43+L43)</f>
        <v>4986.8</v>
      </c>
    </row>
    <row r="44" s="2" customFormat="1" ht="36" customHeight="1" spans="1:17">
      <c r="A44" s="17">
        <v>38</v>
      </c>
      <c r="B44" s="17" t="s">
        <v>70</v>
      </c>
      <c r="C44" s="26" t="s">
        <v>71</v>
      </c>
      <c r="D44" s="26" t="s">
        <v>32</v>
      </c>
      <c r="E44" s="26" t="s">
        <v>72</v>
      </c>
      <c r="F44" s="27" t="s">
        <v>22</v>
      </c>
      <c r="G44" s="17" t="s">
        <v>73</v>
      </c>
      <c r="H44" s="17" t="s">
        <v>46</v>
      </c>
      <c r="I44" s="22">
        <v>5</v>
      </c>
      <c r="J44" s="17">
        <v>4299</v>
      </c>
      <c r="K44" s="18">
        <v>0.16</v>
      </c>
      <c r="L44" s="17">
        <f t="shared" ref="L44:L47" si="13">687.84*I44</f>
        <v>3439.2</v>
      </c>
      <c r="M44" s="19">
        <v>0.065</v>
      </c>
      <c r="N44" s="17">
        <f t="shared" ref="N44:N47" si="14">279.43*I44</f>
        <v>1397.15</v>
      </c>
      <c r="O44" s="20">
        <v>0.007</v>
      </c>
      <c r="P44" s="17">
        <f t="shared" ref="P44:P47" si="15">30.09*I44</f>
        <v>150.45</v>
      </c>
      <c r="Q44" s="21">
        <f>L44+N44+P44</f>
        <v>4986.8</v>
      </c>
    </row>
    <row r="45" s="2" customFormat="1" ht="36" customHeight="1" spans="1:17">
      <c r="A45" s="17"/>
      <c r="B45" s="24" t="s">
        <v>74</v>
      </c>
      <c r="C45" s="24"/>
      <c r="D45" s="24"/>
      <c r="E45" s="24"/>
      <c r="F45" s="22"/>
      <c r="G45" s="17"/>
      <c r="H45" s="17"/>
      <c r="I45" s="17"/>
      <c r="J45" s="22"/>
      <c r="K45" s="18"/>
      <c r="L45" s="25">
        <f>SUM(L46:L47)</f>
        <v>6190.56</v>
      </c>
      <c r="M45" s="25"/>
      <c r="N45" s="25">
        <f>SUM(N46:N47)</f>
        <v>2514.87</v>
      </c>
      <c r="O45" s="25"/>
      <c r="P45" s="25">
        <f>SUM(P46:P47)</f>
        <v>270.81</v>
      </c>
      <c r="Q45" s="25">
        <f>SUM(Q46:Q47)</f>
        <v>8976.24</v>
      </c>
    </row>
    <row r="46" s="2" customFormat="1" ht="36" customHeight="1" spans="1:17">
      <c r="A46" s="17">
        <v>39</v>
      </c>
      <c r="B46" s="17" t="s">
        <v>75</v>
      </c>
      <c r="C46" s="28" t="s">
        <v>76</v>
      </c>
      <c r="D46" s="28" t="s">
        <v>32</v>
      </c>
      <c r="E46" s="29">
        <v>25</v>
      </c>
      <c r="F46" s="29" t="s">
        <v>77</v>
      </c>
      <c r="G46" s="29" t="s">
        <v>78</v>
      </c>
      <c r="H46" s="17" t="s">
        <v>79</v>
      </c>
      <c r="I46" s="22">
        <v>3</v>
      </c>
      <c r="J46" s="17">
        <v>4299</v>
      </c>
      <c r="K46" s="18">
        <v>0.16</v>
      </c>
      <c r="L46" s="17">
        <f t="shared" si="13"/>
        <v>2063.52</v>
      </c>
      <c r="M46" s="19">
        <v>0.065</v>
      </c>
      <c r="N46" s="17">
        <f t="shared" si="14"/>
        <v>838.29</v>
      </c>
      <c r="O46" s="20">
        <v>0.007</v>
      </c>
      <c r="P46" s="17">
        <f t="shared" si="15"/>
        <v>90.27</v>
      </c>
      <c r="Q46" s="21">
        <f t="shared" ref="Q46:Q50" si="16">L46+N46+P46</f>
        <v>2992.08</v>
      </c>
    </row>
    <row r="47" s="2" customFormat="1" ht="36" customHeight="1" spans="1:17">
      <c r="A47" s="17">
        <v>40</v>
      </c>
      <c r="B47" s="17" t="s">
        <v>75</v>
      </c>
      <c r="C47" s="28" t="s">
        <v>80</v>
      </c>
      <c r="D47" s="28" t="s">
        <v>21</v>
      </c>
      <c r="E47" s="29">
        <v>44</v>
      </c>
      <c r="F47" s="29" t="s">
        <v>81</v>
      </c>
      <c r="G47" s="29" t="s">
        <v>82</v>
      </c>
      <c r="H47" s="17" t="s">
        <v>40</v>
      </c>
      <c r="I47" s="22">
        <v>6</v>
      </c>
      <c r="J47" s="17">
        <v>4299</v>
      </c>
      <c r="K47" s="18">
        <v>0.16</v>
      </c>
      <c r="L47" s="17">
        <f t="shared" si="13"/>
        <v>4127.04</v>
      </c>
      <c r="M47" s="19">
        <v>0.065</v>
      </c>
      <c r="N47" s="17">
        <f t="shared" si="14"/>
        <v>1676.58</v>
      </c>
      <c r="O47" s="20">
        <v>0.007</v>
      </c>
      <c r="P47" s="17">
        <f t="shared" si="15"/>
        <v>180.54</v>
      </c>
      <c r="Q47" s="21">
        <f t="shared" si="16"/>
        <v>5984.16</v>
      </c>
    </row>
    <row r="48" s="2" customFormat="1" ht="36" customHeight="1" spans="1:17">
      <c r="A48" s="17"/>
      <c r="B48" s="24" t="s">
        <v>83</v>
      </c>
      <c r="C48" s="24"/>
      <c r="D48" s="24"/>
      <c r="E48" s="24"/>
      <c r="F48" s="22"/>
      <c r="G48" s="17"/>
      <c r="H48" s="17"/>
      <c r="I48" s="17"/>
      <c r="J48" s="22"/>
      <c r="K48" s="18"/>
      <c r="L48" s="25">
        <f>SUM(L49:L50)</f>
        <v>9629.76</v>
      </c>
      <c r="M48" s="25"/>
      <c r="N48" s="25">
        <f>SUM(N49:N50)</f>
        <v>3912.02</v>
      </c>
      <c r="O48" s="25"/>
      <c r="P48" s="25">
        <f>SUM(P49:P50)</f>
        <v>421.26</v>
      </c>
      <c r="Q48" s="25">
        <f>SUM(P48+N48+L48)</f>
        <v>13963.04</v>
      </c>
    </row>
    <row r="49" s="2" customFormat="1" ht="36" customHeight="1" spans="1:17">
      <c r="A49" s="17">
        <v>41</v>
      </c>
      <c r="B49" s="17" t="s">
        <v>84</v>
      </c>
      <c r="C49" s="22" t="s">
        <v>85</v>
      </c>
      <c r="D49" s="22" t="s">
        <v>21</v>
      </c>
      <c r="E49" s="22">
        <v>58</v>
      </c>
      <c r="F49" s="30" t="s">
        <v>22</v>
      </c>
      <c r="G49" s="29" t="s">
        <v>86</v>
      </c>
      <c r="H49" s="17" t="s">
        <v>24</v>
      </c>
      <c r="I49" s="22">
        <v>7</v>
      </c>
      <c r="J49" s="17">
        <v>4299</v>
      </c>
      <c r="K49" s="18">
        <v>0.16</v>
      </c>
      <c r="L49" s="17">
        <f t="shared" ref="L49:L53" si="17">687.84*I49</f>
        <v>4814.88</v>
      </c>
      <c r="M49" s="19">
        <v>0.065</v>
      </c>
      <c r="N49" s="17">
        <f t="shared" ref="N49:N53" si="18">279.43*I49</f>
        <v>1956.01</v>
      </c>
      <c r="O49" s="20">
        <v>0.007</v>
      </c>
      <c r="P49" s="17">
        <f t="shared" ref="P49:P53" si="19">30.09*I49</f>
        <v>210.63</v>
      </c>
      <c r="Q49" s="21">
        <f t="shared" si="16"/>
        <v>6981.52</v>
      </c>
    </row>
    <row r="50" s="2" customFormat="1" ht="36" customHeight="1" spans="1:17">
      <c r="A50" s="17">
        <v>42</v>
      </c>
      <c r="B50" s="17" t="s">
        <v>84</v>
      </c>
      <c r="C50" s="22" t="s">
        <v>87</v>
      </c>
      <c r="D50" s="22" t="s">
        <v>21</v>
      </c>
      <c r="E50" s="22">
        <v>59</v>
      </c>
      <c r="F50" s="30" t="s">
        <v>22</v>
      </c>
      <c r="G50" s="29" t="s">
        <v>88</v>
      </c>
      <c r="H50" s="17" t="s">
        <v>24</v>
      </c>
      <c r="I50" s="22">
        <v>7</v>
      </c>
      <c r="J50" s="17">
        <v>4299</v>
      </c>
      <c r="K50" s="18">
        <v>0.16</v>
      </c>
      <c r="L50" s="17">
        <f t="shared" si="17"/>
        <v>4814.88</v>
      </c>
      <c r="M50" s="19">
        <v>0.065</v>
      </c>
      <c r="N50" s="17">
        <f t="shared" si="18"/>
        <v>1956.01</v>
      </c>
      <c r="O50" s="20">
        <v>0.007</v>
      </c>
      <c r="P50" s="17">
        <f t="shared" si="19"/>
        <v>210.63</v>
      </c>
      <c r="Q50" s="21">
        <f t="shared" si="16"/>
        <v>6981.52</v>
      </c>
    </row>
    <row r="51" s="2" customFormat="1" ht="36" customHeight="1" spans="1:17">
      <c r="A51" s="17"/>
      <c r="B51" s="24" t="s">
        <v>89</v>
      </c>
      <c r="C51" s="24"/>
      <c r="D51" s="24"/>
      <c r="E51" s="24"/>
      <c r="F51" s="22"/>
      <c r="G51" s="17"/>
      <c r="H51" s="17"/>
      <c r="I51" s="17"/>
      <c r="J51" s="22"/>
      <c r="K51" s="18"/>
      <c r="L51" s="25">
        <f>SUM(L52:L53)</f>
        <v>9629.76</v>
      </c>
      <c r="M51" s="25"/>
      <c r="N51" s="25">
        <f>SUM(N52:N53)</f>
        <v>0</v>
      </c>
      <c r="O51" s="25"/>
      <c r="P51" s="25">
        <f>SUM(P52:P53)</f>
        <v>421.26</v>
      </c>
      <c r="Q51" s="25">
        <f>SUM(P51+N51+L51)</f>
        <v>10051.02</v>
      </c>
    </row>
    <row r="52" s="2" customFormat="1" ht="36" customHeight="1" spans="1:17">
      <c r="A52" s="17">
        <v>43</v>
      </c>
      <c r="B52" s="17" t="s">
        <v>90</v>
      </c>
      <c r="C52" s="22" t="s">
        <v>91</v>
      </c>
      <c r="D52" s="22" t="s">
        <v>32</v>
      </c>
      <c r="E52" s="22">
        <v>47</v>
      </c>
      <c r="F52" s="30" t="s">
        <v>22</v>
      </c>
      <c r="G52" s="17" t="s">
        <v>92</v>
      </c>
      <c r="H52" s="17" t="s">
        <v>24</v>
      </c>
      <c r="I52" s="22">
        <v>7</v>
      </c>
      <c r="J52" s="17">
        <v>4299</v>
      </c>
      <c r="K52" s="18">
        <v>0.16</v>
      </c>
      <c r="L52" s="17">
        <f t="shared" si="17"/>
        <v>4814.88</v>
      </c>
      <c r="M52" s="19">
        <v>0.065</v>
      </c>
      <c r="N52" s="17">
        <v>0</v>
      </c>
      <c r="O52" s="20">
        <v>0.007</v>
      </c>
      <c r="P52" s="17">
        <f t="shared" si="19"/>
        <v>210.63</v>
      </c>
      <c r="Q52" s="21">
        <f t="shared" ref="Q52:Q56" si="20">L52+N52+P52</f>
        <v>5025.51</v>
      </c>
    </row>
    <row r="53" s="2" customFormat="1" ht="36" customHeight="1" spans="1:17">
      <c r="A53" s="17">
        <v>44</v>
      </c>
      <c r="B53" s="17" t="s">
        <v>90</v>
      </c>
      <c r="C53" s="22" t="s">
        <v>93</v>
      </c>
      <c r="D53" s="22" t="s">
        <v>32</v>
      </c>
      <c r="E53" s="22">
        <v>41</v>
      </c>
      <c r="F53" s="30" t="s">
        <v>22</v>
      </c>
      <c r="G53" s="17" t="s">
        <v>94</v>
      </c>
      <c r="H53" s="17" t="s">
        <v>24</v>
      </c>
      <c r="I53" s="22">
        <v>7</v>
      </c>
      <c r="J53" s="17">
        <v>4299</v>
      </c>
      <c r="K53" s="18">
        <v>0.16</v>
      </c>
      <c r="L53" s="17">
        <f t="shared" si="17"/>
        <v>4814.88</v>
      </c>
      <c r="M53" s="19">
        <v>0.065</v>
      </c>
      <c r="N53" s="17">
        <v>0</v>
      </c>
      <c r="O53" s="20">
        <v>0.007</v>
      </c>
      <c r="P53" s="17">
        <f t="shared" si="19"/>
        <v>210.63</v>
      </c>
      <c r="Q53" s="21">
        <f t="shared" si="20"/>
        <v>5025.51</v>
      </c>
    </row>
    <row r="54" s="2" customFormat="1" ht="36" customHeight="1" spans="1:17">
      <c r="A54" s="17"/>
      <c r="B54" s="24" t="s">
        <v>95</v>
      </c>
      <c r="C54" s="24"/>
      <c r="D54" s="24"/>
      <c r="E54" s="24"/>
      <c r="F54" s="22"/>
      <c r="G54" s="17"/>
      <c r="H54" s="17"/>
      <c r="I54" s="17"/>
      <c r="J54" s="22"/>
      <c r="K54" s="18"/>
      <c r="L54" s="25">
        <f>SUM(L55:L56)</f>
        <v>6190.56</v>
      </c>
      <c r="M54" s="25"/>
      <c r="N54" s="25">
        <f>SUM(N55:N56)</f>
        <v>558.86</v>
      </c>
      <c r="O54" s="25"/>
      <c r="P54" s="25">
        <f>SUM(P55:P56)</f>
        <v>270.81</v>
      </c>
      <c r="Q54" s="25">
        <f>SUM(Q55:Q56)</f>
        <v>7020.23</v>
      </c>
    </row>
    <row r="55" s="2" customFormat="1" ht="36" customHeight="1" spans="1:17">
      <c r="A55" s="17">
        <v>45</v>
      </c>
      <c r="B55" s="17" t="s">
        <v>96</v>
      </c>
      <c r="C55" s="22" t="s">
        <v>97</v>
      </c>
      <c r="D55" s="22" t="s">
        <v>32</v>
      </c>
      <c r="E55" s="22">
        <v>49</v>
      </c>
      <c r="F55" s="22" t="s">
        <v>22</v>
      </c>
      <c r="G55" s="29" t="s">
        <v>98</v>
      </c>
      <c r="H55" s="17" t="s">
        <v>28</v>
      </c>
      <c r="I55" s="22">
        <v>2</v>
      </c>
      <c r="J55" s="17">
        <v>4299</v>
      </c>
      <c r="K55" s="18">
        <v>0.16</v>
      </c>
      <c r="L55" s="17">
        <f>687.84*I55</f>
        <v>1375.68</v>
      </c>
      <c r="M55" s="19">
        <v>0.065</v>
      </c>
      <c r="N55" s="17">
        <f>279.43*I55</f>
        <v>558.86</v>
      </c>
      <c r="O55" s="20">
        <v>0.007</v>
      </c>
      <c r="P55" s="17">
        <f>30.09*I55</f>
        <v>60.18</v>
      </c>
      <c r="Q55" s="21">
        <f t="shared" si="20"/>
        <v>1994.72</v>
      </c>
    </row>
    <row r="56" s="2" customFormat="1" ht="36" customHeight="1" spans="1:17">
      <c r="A56" s="17">
        <v>46</v>
      </c>
      <c r="B56" s="17" t="s">
        <v>96</v>
      </c>
      <c r="C56" s="22" t="s">
        <v>99</v>
      </c>
      <c r="D56" s="22" t="s">
        <v>32</v>
      </c>
      <c r="E56" s="22">
        <v>47</v>
      </c>
      <c r="F56" s="22" t="s">
        <v>22</v>
      </c>
      <c r="G56" s="29" t="s">
        <v>98</v>
      </c>
      <c r="H56" s="17" t="s">
        <v>24</v>
      </c>
      <c r="I56" s="22">
        <v>7</v>
      </c>
      <c r="J56" s="17">
        <v>4299</v>
      </c>
      <c r="K56" s="18">
        <v>0.16</v>
      </c>
      <c r="L56" s="17">
        <f>687.84*I56</f>
        <v>4814.88</v>
      </c>
      <c r="M56" s="19">
        <v>0.065</v>
      </c>
      <c r="N56" s="17">
        <v>0</v>
      </c>
      <c r="O56" s="20">
        <v>0.007</v>
      </c>
      <c r="P56" s="17">
        <f>30.09*I56</f>
        <v>210.63</v>
      </c>
      <c r="Q56" s="21">
        <f t="shared" si="20"/>
        <v>5025.51</v>
      </c>
    </row>
    <row r="57" s="2" customFormat="1" ht="36" customHeight="1" spans="1:17">
      <c r="A57" s="17"/>
      <c r="B57" s="24" t="s">
        <v>100</v>
      </c>
      <c r="C57" s="24"/>
      <c r="D57" s="24"/>
      <c r="E57" s="24"/>
      <c r="F57" s="17"/>
      <c r="G57" s="17"/>
      <c r="H57" s="17"/>
      <c r="I57" s="17"/>
      <c r="J57" s="22"/>
      <c r="K57" s="31"/>
      <c r="L57" s="25">
        <f t="shared" ref="L57:Q57" si="21">SUM(L58:L58)</f>
        <v>4814.88</v>
      </c>
      <c r="M57" s="25"/>
      <c r="N57" s="25">
        <f t="shared" si="21"/>
        <v>1956.01</v>
      </c>
      <c r="O57" s="25"/>
      <c r="P57" s="25">
        <f t="shared" si="21"/>
        <v>210.63</v>
      </c>
      <c r="Q57" s="25">
        <f t="shared" si="21"/>
        <v>6981.52</v>
      </c>
    </row>
    <row r="58" s="2" customFormat="1" ht="36" customHeight="1" spans="1:17">
      <c r="A58" s="17">
        <v>47</v>
      </c>
      <c r="B58" s="17" t="s">
        <v>101</v>
      </c>
      <c r="C58" s="17" t="s">
        <v>102</v>
      </c>
      <c r="D58" s="17" t="s">
        <v>32</v>
      </c>
      <c r="E58" s="17">
        <v>43</v>
      </c>
      <c r="F58" s="17" t="s">
        <v>22</v>
      </c>
      <c r="G58" s="17" t="s">
        <v>103</v>
      </c>
      <c r="H58" s="17" t="s">
        <v>24</v>
      </c>
      <c r="I58" s="22">
        <v>7</v>
      </c>
      <c r="J58" s="17">
        <v>4299</v>
      </c>
      <c r="K58" s="18">
        <v>0.16</v>
      </c>
      <c r="L58" s="17">
        <f>687.84*I58</f>
        <v>4814.88</v>
      </c>
      <c r="M58" s="19">
        <v>0.065</v>
      </c>
      <c r="N58" s="17">
        <f>279.43*I58</f>
        <v>1956.01</v>
      </c>
      <c r="O58" s="20">
        <v>0.007</v>
      </c>
      <c r="P58" s="17">
        <f>30.09*I58</f>
        <v>210.63</v>
      </c>
      <c r="Q58" s="21">
        <f>L58+N58+P58</f>
        <v>6981.52</v>
      </c>
    </row>
    <row r="59" s="2" customFormat="1" ht="36" customHeight="1" spans="1:17">
      <c r="A59" s="17"/>
      <c r="B59" s="24" t="s">
        <v>104</v>
      </c>
      <c r="C59" s="24"/>
      <c r="D59" s="24"/>
      <c r="E59" s="24"/>
      <c r="F59" s="17"/>
      <c r="G59" s="17"/>
      <c r="H59" s="17"/>
      <c r="I59" s="17"/>
      <c r="J59" s="22"/>
      <c r="K59" s="31"/>
      <c r="L59" s="25">
        <f t="shared" ref="L59:Q59" si="22">SUM(L60:L60)</f>
        <v>4814.88</v>
      </c>
      <c r="M59" s="25"/>
      <c r="N59" s="25">
        <f t="shared" si="22"/>
        <v>1956.01</v>
      </c>
      <c r="O59" s="25"/>
      <c r="P59" s="25">
        <f t="shared" si="22"/>
        <v>210.63</v>
      </c>
      <c r="Q59" s="25">
        <f t="shared" si="22"/>
        <v>6981.52</v>
      </c>
    </row>
    <row r="60" s="2" customFormat="1" ht="36" customHeight="1" spans="1:17">
      <c r="A60" s="17">
        <v>48</v>
      </c>
      <c r="B60" s="17" t="s">
        <v>105</v>
      </c>
      <c r="C60" s="17" t="s">
        <v>106</v>
      </c>
      <c r="D60" s="17" t="s">
        <v>21</v>
      </c>
      <c r="E60" s="17">
        <v>43</v>
      </c>
      <c r="F60" s="29" t="s">
        <v>77</v>
      </c>
      <c r="G60" s="17" t="s">
        <v>103</v>
      </c>
      <c r="H60" s="17" t="s">
        <v>24</v>
      </c>
      <c r="I60" s="22">
        <v>7</v>
      </c>
      <c r="J60" s="17">
        <v>4299</v>
      </c>
      <c r="K60" s="18">
        <v>0.16</v>
      </c>
      <c r="L60" s="17">
        <f t="shared" ref="L60:L64" si="23">687.84*I60</f>
        <v>4814.88</v>
      </c>
      <c r="M60" s="19">
        <v>0.065</v>
      </c>
      <c r="N60" s="17">
        <f t="shared" ref="N60:N64" si="24">279.43*I60</f>
        <v>1956.01</v>
      </c>
      <c r="O60" s="20">
        <v>0.007</v>
      </c>
      <c r="P60" s="17">
        <f t="shared" ref="P60:P64" si="25">30.09*I60</f>
        <v>210.63</v>
      </c>
      <c r="Q60" s="21">
        <f t="shared" ref="Q60:Q64" si="26">L60+N60+P60</f>
        <v>6981.52</v>
      </c>
    </row>
    <row r="61" s="3" customFormat="1" ht="36" customHeight="1" spans="1:17">
      <c r="A61" s="17"/>
      <c r="B61" s="24" t="s">
        <v>107</v>
      </c>
      <c r="C61" s="24"/>
      <c r="D61" s="24"/>
      <c r="E61" s="24"/>
      <c r="F61" s="17"/>
      <c r="G61" s="17"/>
      <c r="H61" s="17"/>
      <c r="I61" s="17"/>
      <c r="J61" s="22"/>
      <c r="K61" s="31"/>
      <c r="L61" s="25">
        <f t="shared" ref="L61:Q61" si="27">SUM(L62:L62)</f>
        <v>4814.88</v>
      </c>
      <c r="M61" s="25"/>
      <c r="N61" s="25">
        <f t="shared" si="27"/>
        <v>1956.01</v>
      </c>
      <c r="O61" s="25"/>
      <c r="P61" s="25">
        <f t="shared" si="27"/>
        <v>210.63</v>
      </c>
      <c r="Q61" s="25">
        <f t="shared" si="27"/>
        <v>6981.52</v>
      </c>
    </row>
    <row r="62" s="3" customFormat="1" ht="36" customHeight="1" spans="1:17">
      <c r="A62" s="17">
        <v>49</v>
      </c>
      <c r="B62" s="17" t="s">
        <v>108</v>
      </c>
      <c r="C62" s="17" t="s">
        <v>109</v>
      </c>
      <c r="D62" s="17" t="s">
        <v>21</v>
      </c>
      <c r="E62" s="17">
        <v>36</v>
      </c>
      <c r="F62" s="29" t="s">
        <v>77</v>
      </c>
      <c r="G62" s="17" t="s">
        <v>110</v>
      </c>
      <c r="H62" s="17" t="s">
        <v>24</v>
      </c>
      <c r="I62" s="22">
        <v>7</v>
      </c>
      <c r="J62" s="17">
        <v>4299</v>
      </c>
      <c r="K62" s="18">
        <v>0.16</v>
      </c>
      <c r="L62" s="17">
        <f t="shared" si="23"/>
        <v>4814.88</v>
      </c>
      <c r="M62" s="19">
        <v>0.065</v>
      </c>
      <c r="N62" s="17">
        <f t="shared" si="24"/>
        <v>1956.01</v>
      </c>
      <c r="O62" s="20">
        <v>0.007</v>
      </c>
      <c r="P62" s="17">
        <f t="shared" si="25"/>
        <v>210.63</v>
      </c>
      <c r="Q62" s="21">
        <f t="shared" si="26"/>
        <v>6981.52</v>
      </c>
    </row>
    <row r="63" s="3" customFormat="1" ht="36" customHeight="1" spans="1:17">
      <c r="A63" s="17"/>
      <c r="B63" s="24" t="s">
        <v>111</v>
      </c>
      <c r="C63" s="24"/>
      <c r="D63" s="24"/>
      <c r="E63" s="24"/>
      <c r="F63" s="17"/>
      <c r="G63" s="17"/>
      <c r="H63" s="17"/>
      <c r="I63" s="17"/>
      <c r="J63" s="22"/>
      <c r="K63" s="31"/>
      <c r="L63" s="25">
        <f t="shared" ref="L63:Q63" si="28">SUM(L64:L64)</f>
        <v>2751.36</v>
      </c>
      <c r="M63" s="25"/>
      <c r="N63" s="25">
        <f t="shared" si="28"/>
        <v>1117.72</v>
      </c>
      <c r="O63" s="25"/>
      <c r="P63" s="25">
        <f t="shared" si="28"/>
        <v>120.36</v>
      </c>
      <c r="Q63" s="25">
        <f t="shared" si="28"/>
        <v>3989.44</v>
      </c>
    </row>
    <row r="64" s="3" customFormat="1" ht="36" customHeight="1" spans="1:17">
      <c r="A64" s="17">
        <v>50</v>
      </c>
      <c r="B64" s="17" t="s">
        <v>112</v>
      </c>
      <c r="C64" s="17" t="s">
        <v>113</v>
      </c>
      <c r="D64" s="17" t="s">
        <v>32</v>
      </c>
      <c r="E64" s="17">
        <v>36</v>
      </c>
      <c r="F64" s="29" t="s">
        <v>22</v>
      </c>
      <c r="G64" s="17" t="s">
        <v>114</v>
      </c>
      <c r="H64" s="17" t="s">
        <v>115</v>
      </c>
      <c r="I64" s="22">
        <v>4</v>
      </c>
      <c r="J64" s="17">
        <v>4299</v>
      </c>
      <c r="K64" s="18">
        <v>0.16</v>
      </c>
      <c r="L64" s="17">
        <f t="shared" si="23"/>
        <v>2751.36</v>
      </c>
      <c r="M64" s="19">
        <v>0.065</v>
      </c>
      <c r="N64" s="17">
        <f t="shared" si="24"/>
        <v>1117.72</v>
      </c>
      <c r="O64" s="20">
        <v>0.007</v>
      </c>
      <c r="P64" s="17">
        <f t="shared" si="25"/>
        <v>120.36</v>
      </c>
      <c r="Q64" s="21">
        <f t="shared" si="26"/>
        <v>3989.44</v>
      </c>
    </row>
    <row r="65" s="3" customFormat="1" ht="36" customHeight="1" spans="1:17">
      <c r="A65" s="17"/>
      <c r="B65" s="24" t="s">
        <v>116</v>
      </c>
      <c r="C65" s="24"/>
      <c r="D65" s="24"/>
      <c r="E65" s="24"/>
      <c r="F65" s="17"/>
      <c r="G65" s="17"/>
      <c r="H65" s="17"/>
      <c r="I65" s="17"/>
      <c r="J65" s="22"/>
      <c r="K65" s="31"/>
      <c r="L65" s="25">
        <f t="shared" ref="L65:Q65" si="29">SUM(L66:L67)</f>
        <v>7566.24</v>
      </c>
      <c r="M65" s="25"/>
      <c r="N65" s="25">
        <f t="shared" si="29"/>
        <v>3073.73</v>
      </c>
      <c r="O65" s="25"/>
      <c r="P65" s="25">
        <f t="shared" si="29"/>
        <v>330.99</v>
      </c>
      <c r="Q65" s="25">
        <f t="shared" si="29"/>
        <v>10970.96</v>
      </c>
    </row>
    <row r="66" s="3" customFormat="1" ht="36" customHeight="1" spans="1:17">
      <c r="A66" s="17">
        <v>51</v>
      </c>
      <c r="B66" s="17" t="s">
        <v>117</v>
      </c>
      <c r="C66" s="17" t="s">
        <v>118</v>
      </c>
      <c r="D66" s="17" t="s">
        <v>21</v>
      </c>
      <c r="E66" s="17">
        <v>57</v>
      </c>
      <c r="F66" s="29" t="s">
        <v>22</v>
      </c>
      <c r="G66" s="17" t="s">
        <v>119</v>
      </c>
      <c r="H66" s="17" t="s">
        <v>120</v>
      </c>
      <c r="I66" s="22">
        <v>6</v>
      </c>
      <c r="J66" s="17">
        <v>4299</v>
      </c>
      <c r="K66" s="18">
        <v>0.16</v>
      </c>
      <c r="L66" s="17">
        <f>687.84*I66</f>
        <v>4127.04</v>
      </c>
      <c r="M66" s="19">
        <v>0.065</v>
      </c>
      <c r="N66" s="17">
        <f>279.43*I66</f>
        <v>1676.58</v>
      </c>
      <c r="O66" s="20">
        <v>0.007</v>
      </c>
      <c r="P66" s="17">
        <f>30.09*I66</f>
        <v>180.54</v>
      </c>
      <c r="Q66" s="21">
        <f>L66+N66+P66</f>
        <v>5984.16</v>
      </c>
    </row>
    <row r="67" s="3" customFormat="1" ht="36" customHeight="1" spans="1:17">
      <c r="A67" s="17">
        <v>52</v>
      </c>
      <c r="B67" s="17" t="s">
        <v>117</v>
      </c>
      <c r="C67" s="17" t="s">
        <v>121</v>
      </c>
      <c r="D67" s="17" t="s">
        <v>32</v>
      </c>
      <c r="E67" s="17">
        <v>48</v>
      </c>
      <c r="F67" s="29" t="s">
        <v>22</v>
      </c>
      <c r="G67" s="17" t="s">
        <v>122</v>
      </c>
      <c r="H67" s="17" t="s">
        <v>123</v>
      </c>
      <c r="I67" s="22">
        <v>5</v>
      </c>
      <c r="J67" s="17">
        <v>4299</v>
      </c>
      <c r="K67" s="18">
        <v>0.16</v>
      </c>
      <c r="L67" s="17">
        <f>687.84*I67</f>
        <v>3439.2</v>
      </c>
      <c r="M67" s="19">
        <v>0.065</v>
      </c>
      <c r="N67" s="17">
        <f>279.43*I67</f>
        <v>1397.15</v>
      </c>
      <c r="O67" s="20">
        <v>0.007</v>
      </c>
      <c r="P67" s="17">
        <f>30.09*I67</f>
        <v>150.45</v>
      </c>
      <c r="Q67" s="21">
        <f>L67+N67+P67</f>
        <v>4986.8</v>
      </c>
    </row>
    <row r="68" s="4" customFormat="1" ht="36" customHeight="1" spans="1:17">
      <c r="A68" s="32"/>
      <c r="B68" s="32"/>
      <c r="C68" s="32"/>
      <c r="D68" s="32"/>
      <c r="E68" s="32"/>
      <c r="F68" s="33"/>
      <c r="G68" s="32"/>
      <c r="H68" s="34"/>
      <c r="I68" s="2"/>
      <c r="J68" s="32"/>
      <c r="K68" s="35"/>
      <c r="L68" s="32"/>
      <c r="M68" s="36"/>
      <c r="N68" s="32"/>
      <c r="O68" s="37"/>
      <c r="P68" s="32"/>
      <c r="Q68" s="38">
        <f>Q5+Q43+Q45+Q48+Q51+Q54+Q57+Q59+Q61+Q63+Q65</f>
        <v>263139.74</v>
      </c>
    </row>
    <row r="69" ht="55" customHeight="1" spans="1:17">
      <c r="A69" s="39" t="s">
        <v>124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</sheetData>
  <protectedRanges>
    <protectedRange sqref="C44" name="区域1_3"/>
    <protectedRange sqref="B17:B18" name="区域1_7"/>
    <protectedRange sqref="B15:B16" name="区域1_10_1"/>
    <protectedRange sqref="C17:C18" name="区域1_7_1"/>
    <protectedRange sqref="G15:G16" name="区域1_6"/>
    <protectedRange sqref="C25" name="区域1_3_3"/>
    <protectedRange sqref="C14:C18" name="区域1_7_1_1"/>
    <protectedRange sqref="C27:C29" name="区域1_13"/>
    <protectedRange sqref="C30:C33" name="区域1_16"/>
    <protectedRange sqref="C13" name="区域1_20"/>
    <protectedRange sqref="C36:C42" name="区域1_1"/>
    <protectedRange sqref="C35" name="区域1_1_2"/>
  </protectedRanges>
  <mergeCells count="28">
    <mergeCell ref="A1:Q1"/>
    <mergeCell ref="A2:Q2"/>
    <mergeCell ref="K3:L3"/>
    <mergeCell ref="M3:N3"/>
    <mergeCell ref="O3:P3"/>
    <mergeCell ref="B5:E5"/>
    <mergeCell ref="B43:E43"/>
    <mergeCell ref="B45:E45"/>
    <mergeCell ref="B48:E48"/>
    <mergeCell ref="B51:E51"/>
    <mergeCell ref="B54:E54"/>
    <mergeCell ref="B57:E57"/>
    <mergeCell ref="B59:E59"/>
    <mergeCell ref="B61:E61"/>
    <mergeCell ref="B63:E63"/>
    <mergeCell ref="B65:E65"/>
    <mergeCell ref="A69:Q6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50">
    <cfRule type="duplicateValues" dxfId="0" priority="15"/>
  </conditionalFormatting>
  <conditionalFormatting sqref="C53">
    <cfRule type="duplicateValues" dxfId="0" priority="13"/>
  </conditionalFormatting>
  <conditionalFormatting sqref="C58">
    <cfRule type="duplicateValues" dxfId="0" priority="25"/>
  </conditionalFormatting>
  <conditionalFormatting sqref="C60">
    <cfRule type="duplicateValues" dxfId="0" priority="5"/>
  </conditionalFormatting>
  <conditionalFormatting sqref="C64">
    <cfRule type="duplicateValues" dxfId="0" priority="2"/>
  </conditionalFormatting>
  <conditionalFormatting sqref="C66">
    <cfRule type="duplicateValues" dxfId="0" priority="1"/>
  </conditionalFormatting>
  <conditionalFormatting sqref="C55:C56">
    <cfRule type="duplicateValues" dxfId="0" priority="23"/>
  </conditionalFormatting>
  <conditionalFormatting sqref="C3:C4 C44 C46:C47 C49 C52 C70:C1048576">
    <cfRule type="duplicateValues" dxfId="0" priority="82"/>
  </conditionalFormatting>
  <conditionalFormatting sqref="C44 C46:C47 C52 C49">
    <cfRule type="duplicateValues" dxfId="0" priority="83"/>
  </conditionalFormatting>
  <conditionalFormatting sqref="C62 C67:C68">
    <cfRule type="duplicateValues" dxfId="0" priority="3"/>
  </conditionalFormatting>
  <pageMargins left="0.747916666666667" right="0.629861111111111" top="0.865972222222222" bottom="0.511805555555556" header="0.275" footer="0.275"/>
  <pageSetup paperSize="9" scale="72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3" rangeCreator="" othersAccessPermission="edit"/>
    <arrUserId title="区域1_7" rangeCreator="" othersAccessPermission="edit"/>
    <arrUserId title="区域1_10_1" rangeCreator="" othersAccessPermission="edit"/>
    <arrUserId title="区域1_7_1" rangeCreator="" othersAccessPermission="edit"/>
    <arrUserId title="区域1_6" rangeCreator="" othersAccessPermission="edit"/>
    <arrUserId title="区域1_3_3" rangeCreator="" othersAccessPermission="edit"/>
    <arrUserId title="区域1_7_1_1" rangeCreator="" othersAccessPermission="edit"/>
    <arrUserId title="区域1_13" rangeCreator="" othersAccessPermission="edit"/>
    <arrUserId title="区域1_16" rangeCreator="" othersAccessPermission="edit"/>
    <arrUserId title="区域1_20" rangeCreator="" othersAccessPermission="edit"/>
    <arrUserId title="区域1_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2020-11-25T01:41:00Z</dcterms:created>
  <cp:lastPrinted>2020-11-25T01:53:00Z</cp:lastPrinted>
  <dcterms:modified xsi:type="dcterms:W3CDTF">2026-07-14T01:24:29Z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F6B3FB771FFB4359989D8AB386D5F70E_13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