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<sst xmlns="http://schemas.openxmlformats.org/spreadsheetml/2006/main" count="366" uniqueCount="132">
  <si>
    <t>曾都区2025年7-11月份企业招用就业困难人员社会保险补贴申报明细表</t>
  </si>
  <si>
    <t>单位：元</t>
  </si>
  <si>
    <t>序号</t>
  </si>
  <si>
    <t>单位名称</t>
  </si>
  <si>
    <t>姓名</t>
  </si>
  <si>
    <t>性别</t>
  </si>
  <si>
    <t>年龄</t>
  </si>
  <si>
    <t>人员
类别</t>
  </si>
  <si>
    <t>劳动合同起止时间</t>
  </si>
  <si>
    <t>申报补贴月份</t>
  </si>
  <si>
    <t>享受月数</t>
  </si>
  <si>
    <t>月缴费
基数</t>
  </si>
  <si>
    <t>企业实际纳基本养老保险费</t>
  </si>
  <si>
    <t>企业实际纳基本医疗保险费</t>
  </si>
  <si>
    <t>企业实际纳失业保险费</t>
  </si>
  <si>
    <t>合计金额</t>
  </si>
  <si>
    <t>比例</t>
  </si>
  <si>
    <t>金额</t>
  </si>
  <si>
    <t>一、湖北三环铸造有限公司合计</t>
  </si>
  <si>
    <t>湖北三环铸造有限公司</t>
  </si>
  <si>
    <t>柳帮斌</t>
  </si>
  <si>
    <t>男</t>
  </si>
  <si>
    <t>①</t>
  </si>
  <si>
    <t>2025.7-2026.6</t>
  </si>
  <si>
    <t>2025.7-2025.10</t>
  </si>
  <si>
    <t>艾文清</t>
  </si>
  <si>
    <t>姜华斌</t>
  </si>
  <si>
    <t>周先山</t>
  </si>
  <si>
    <t>储广州</t>
  </si>
  <si>
    <t>吴华东</t>
  </si>
  <si>
    <t>刘道福</t>
  </si>
  <si>
    <t>佘玉容</t>
  </si>
  <si>
    <t>女</t>
  </si>
  <si>
    <t>彭莉</t>
  </si>
  <si>
    <t>邓克志</t>
  </si>
  <si>
    <t>冯申猛</t>
  </si>
  <si>
    <t>甘清春</t>
  </si>
  <si>
    <t>石正凤</t>
  </si>
  <si>
    <t>魏军</t>
  </si>
  <si>
    <t>2024.11-2025.10</t>
  </si>
  <si>
    <t>王钊</t>
  </si>
  <si>
    <t>马支富</t>
  </si>
  <si>
    <t>魏富国</t>
  </si>
  <si>
    <t>林当兵</t>
  </si>
  <si>
    <t>金桥</t>
  </si>
  <si>
    <t>王海荣</t>
  </si>
  <si>
    <t>费德金</t>
  </si>
  <si>
    <t>淳世强</t>
  </si>
  <si>
    <t>黄玉玲</t>
  </si>
  <si>
    <t>魏义国</t>
  </si>
  <si>
    <t>王高朝</t>
  </si>
  <si>
    <t>涂维韦</t>
  </si>
  <si>
    <t>袁修海</t>
  </si>
  <si>
    <t>张传千</t>
  </si>
  <si>
    <t>张太军</t>
  </si>
  <si>
    <t>江林</t>
  </si>
  <si>
    <t>马国增</t>
  </si>
  <si>
    <t>黎晓芬</t>
  </si>
  <si>
    <t>龚文洲</t>
  </si>
  <si>
    <t>佘加华</t>
  </si>
  <si>
    <t>二、随州市晖宏兴布业有限责任公司合计</t>
  </si>
  <si>
    <t>随州市晖宏兴布业有限责任公司</t>
  </si>
  <si>
    <t>陈桂莉</t>
  </si>
  <si>
    <t>46</t>
  </si>
  <si>
    <t>2023.9-2026.9</t>
  </si>
  <si>
    <t>三、湖北智乐游泳设施有限公司合计</t>
  </si>
  <si>
    <t>湖北智乐游泳设施有限公司</t>
  </si>
  <si>
    <t>王 赛</t>
  </si>
  <si>
    <t>⑦</t>
  </si>
  <si>
    <t>2025.7-2025.8</t>
  </si>
  <si>
    <t>徐慧欣</t>
  </si>
  <si>
    <t>2023.2-2026.2</t>
  </si>
  <si>
    <t>2025.7-2025.11</t>
  </si>
  <si>
    <t>高梦云</t>
  </si>
  <si>
    <t>2024.6-2027.6</t>
  </si>
  <si>
    <t>杨加顺</t>
  </si>
  <si>
    <t>⑩</t>
  </si>
  <si>
    <t>2024.4-2034.4</t>
  </si>
  <si>
    <t>四、湖北四通专用汽车有限公司合计</t>
  </si>
  <si>
    <t>湖北四通专用汽车有限公司</t>
  </si>
  <si>
    <t>周金虎</t>
  </si>
  <si>
    <t>③</t>
  </si>
  <si>
    <t>2025.2-
2026.2</t>
  </si>
  <si>
    <t>2025.7-2025.9</t>
  </si>
  <si>
    <t>张德友</t>
  </si>
  <si>
    <t>2025.3-2026.3</t>
  </si>
  <si>
    <t>孟强</t>
  </si>
  <si>
    <t>2024.9-2026.8</t>
  </si>
  <si>
    <t>陈玉康</t>
  </si>
  <si>
    <t>2025.5-2026.5</t>
  </si>
  <si>
    <t>夏章州</t>
  </si>
  <si>
    <t>五、随州市金恒家居装饰有限公司合计</t>
  </si>
  <si>
    <t>随州市金恒家居装饰有限公司</t>
  </si>
  <si>
    <t>雷霞</t>
  </si>
  <si>
    <t>2025.2-2027.2</t>
  </si>
  <si>
    <t>刘春梅</t>
  </si>
  <si>
    <t>2025.7-2027.6</t>
  </si>
  <si>
    <t>2025.8-2025.11</t>
  </si>
  <si>
    <t>六、湖北智虹电子科技有限公司合计</t>
  </si>
  <si>
    <t>湖北智虹电子科技有限公司</t>
  </si>
  <si>
    <t>祁艳玲</t>
  </si>
  <si>
    <t>2024.4-2027.4</t>
  </si>
  <si>
    <t>马艳玲</t>
  </si>
  <si>
    <t>王星</t>
  </si>
  <si>
    <t>2024.7-2027.6</t>
  </si>
  <si>
    <t>七、随州市东正专用汽车有限公司合计</t>
  </si>
  <si>
    <t>随州市东正专用汽车有限公司</t>
  </si>
  <si>
    <t>罗炟</t>
  </si>
  <si>
    <t>⑥</t>
  </si>
  <si>
    <t>2023.12-2025.11</t>
  </si>
  <si>
    <t>2025.7-9</t>
  </si>
  <si>
    <t>徐萍萍</t>
  </si>
  <si>
    <t>2024.7-2026.6</t>
  </si>
  <si>
    <t>2025.7-10</t>
  </si>
  <si>
    <t>八、随州市东阳专用汽车销售有限公司合计</t>
  </si>
  <si>
    <t>随州市东阳专用汽车销售有限公司</t>
  </si>
  <si>
    <t>梁潇</t>
  </si>
  <si>
    <t>九、随州中儒信达汽车销售有限公司合计</t>
  </si>
  <si>
    <t>随州中儒信达汽车销售有限公司</t>
  </si>
  <si>
    <t>陈耀兰</t>
  </si>
  <si>
    <t>2025.11-2026.10</t>
  </si>
  <si>
    <t>十、湖北深科贸易有限公司合计</t>
  </si>
  <si>
    <t>湖北深科贸易有限公司</t>
  </si>
  <si>
    <t>丁冬梅</t>
  </si>
  <si>
    <t>2024.9-2026.10</t>
  </si>
  <si>
    <t>十一、湖北东特特种装备有限公司合计</t>
  </si>
  <si>
    <t>湖北东特特种装备有限公司</t>
  </si>
  <si>
    <t>夏延爽</t>
  </si>
  <si>
    <t>合计总金额：207705元</t>
  </si>
  <si>
    <t xml:space="preserve">  说明：“人员类别”包括:经认定的就业困难人员（①女性年满40周岁或者男性年满50周岁的失业人员（简称大龄就业困难人员）、②连续失业1年以上人员、③失地农民、④城镇零就业家庭成员或者享受城镇居民最低生活保障的人员、⑤农村零转移就业贫困家庭成员、⑥毕业一年以上未就业的高校毕业生、⑦残疾人、⑧各级社会福利机构供养的成年孤儿和社会成年孤儿）、⑨离校2年内未就业的高校毕业生、⑩建档立卡贫困人员。</t>
  </si>
  <si>
    <t>初审：</t>
  </si>
  <si>
    <t>复核：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</si>
</sst>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9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0"/>
      <name val="新宋体"/>
      <charset val="134"/>
    </font>
    <font>
      <sz val="10"/>
      <color theme="1"/>
      <name val="新宋体"/>
      <charset val="134"/>
    </font>
    <font>
      <sz val="10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3"/>
  <sheetViews>
    <sheetView tabSelected="1" workbookViewId="0">
      <pane ySplit="4" topLeftCell="A7" activePane="bottomLeft" state="frozen"/>
      <selection/>
      <selection pane="bottomLeft" activeCell="Q73" sqref="A1:Q73"/>
    </sheetView>
  </sheetViews>
  <sheetFormatPr defaultColWidth="9" defaultRowHeight="13.5"/>
  <cols>
    <col min="1" max="1" width="4.75" style="1" customWidth="1"/>
    <col min="2" max="2" width="12.875" style="3" customWidth="1"/>
    <col min="3" max="3" width="7.63333333333333" style="1" customWidth="1"/>
    <col min="4" max="4" width="5.5" style="1" customWidth="1"/>
    <col min="5" max="5" width="4.875" style="1" customWidth="1"/>
    <col min="6" max="6" width="4.625" style="1" customWidth="1"/>
    <col min="7" max="7" width="11.1416666666667" style="3" customWidth="1"/>
    <col min="8" max="8" width="10.125" style="3" customWidth="1"/>
    <col min="9" max="9" width="7.375" style="1" customWidth="1"/>
    <col min="10" max="10" width="6.875" style="1" customWidth="1"/>
    <col min="11" max="11" width="6.5" style="1" customWidth="1"/>
    <col min="12" max="12" width="9" style="1"/>
    <col min="13" max="13" width="6.875" style="1" customWidth="1"/>
    <col min="14" max="14" width="9.375" style="1"/>
    <col min="15" max="15" width="7" style="1" customWidth="1"/>
    <col min="16" max="16" width="12.875" style="1" customWidth="1"/>
    <col min="17" max="17" width="10.375" style="1"/>
    <col min="18" max="18" width="9" style="1"/>
    <col min="19" max="19" width="9.375" style="1"/>
    <col min="20" max="16384" width="9" style="1"/>
  </cols>
  <sheetData>
    <row r="1" ht="36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6.75" customHeight="1" spans="1:1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22" t="s">
        <v>10</v>
      </c>
      <c r="J3" s="6" t="s">
        <v>11</v>
      </c>
      <c r="K3" s="6" t="s">
        <v>12</v>
      </c>
      <c r="L3" s="6"/>
      <c r="M3" s="6" t="s">
        <v>13</v>
      </c>
      <c r="N3" s="6"/>
      <c r="O3" s="6" t="s">
        <v>14</v>
      </c>
      <c r="P3" s="6"/>
      <c r="Q3" s="32" t="s">
        <v>15</v>
      </c>
    </row>
    <row r="4" ht="29.25" customHeight="1" spans="1:17">
      <c r="A4" s="6"/>
      <c r="B4" s="7"/>
      <c r="C4" s="6"/>
      <c r="D4" s="6"/>
      <c r="E4" s="6"/>
      <c r="F4" s="6"/>
      <c r="G4" s="6"/>
      <c r="H4" s="6"/>
      <c r="I4" s="23"/>
      <c r="J4" s="6"/>
      <c r="K4" s="6" t="s">
        <v>16</v>
      </c>
      <c r="L4" s="6" t="s">
        <v>17</v>
      </c>
      <c r="M4" s="6" t="s">
        <v>16</v>
      </c>
      <c r="N4" s="6" t="s">
        <v>17</v>
      </c>
      <c r="O4" s="6" t="s">
        <v>16</v>
      </c>
      <c r="P4" s="6" t="s">
        <v>17</v>
      </c>
      <c r="Q4" s="33"/>
    </row>
    <row r="5" s="1" customFormat="1" ht="29.25" customHeight="1" spans="1:17">
      <c r="A5" s="6"/>
      <c r="B5" s="8" t="s">
        <v>18</v>
      </c>
      <c r="C5" s="9"/>
      <c r="D5" s="9"/>
      <c r="E5" s="10"/>
      <c r="F5" s="6"/>
      <c r="G5" s="6"/>
      <c r="H5" s="6"/>
      <c r="I5" s="23"/>
      <c r="J5" s="6"/>
      <c r="K5" s="6"/>
      <c r="L5" s="6">
        <f>SUM(L6:L39)</f>
        <v>93540.7999999999</v>
      </c>
      <c r="M5" s="6"/>
      <c r="N5" s="6">
        <f>SUM(N6:N39)</f>
        <v>36216.8</v>
      </c>
      <c r="O5" s="6"/>
      <c r="P5" s="6">
        <f>SUM(P6:P39)</f>
        <v>4080</v>
      </c>
      <c r="Q5" s="6">
        <f>SUM(Q6:Q39)</f>
        <v>133837.6</v>
      </c>
    </row>
    <row r="6" s="2" customFormat="1" ht="36" customHeight="1" spans="1:17">
      <c r="A6" s="11">
        <v>1</v>
      </c>
      <c r="B6" s="11" t="s">
        <v>19</v>
      </c>
      <c r="C6" s="11" t="s">
        <v>20</v>
      </c>
      <c r="D6" s="11" t="s">
        <v>21</v>
      </c>
      <c r="E6" s="11">
        <v>51</v>
      </c>
      <c r="F6" s="11" t="s">
        <v>22</v>
      </c>
      <c r="G6" s="11" t="s">
        <v>23</v>
      </c>
      <c r="H6" s="11" t="s">
        <v>24</v>
      </c>
      <c r="I6" s="11">
        <v>4</v>
      </c>
      <c r="J6" s="11">
        <v>4299</v>
      </c>
      <c r="K6" s="24">
        <v>0.16</v>
      </c>
      <c r="L6" s="11">
        <f>687.8*I6</f>
        <v>2751.2</v>
      </c>
      <c r="M6" s="25">
        <v>0.065</v>
      </c>
      <c r="N6" s="11">
        <f>266.3*I6</f>
        <v>1065.2</v>
      </c>
      <c r="O6" s="25">
        <v>0.007</v>
      </c>
      <c r="P6" s="11">
        <f>30*I6</f>
        <v>120</v>
      </c>
      <c r="Q6" s="11">
        <f>SUM(L6+N6+P6)</f>
        <v>3936.4</v>
      </c>
    </row>
    <row r="7" s="2" customFormat="1" ht="36" customHeight="1" spans="1:17">
      <c r="A7" s="11">
        <v>2</v>
      </c>
      <c r="B7" s="11" t="s">
        <v>19</v>
      </c>
      <c r="C7" s="11" t="s">
        <v>25</v>
      </c>
      <c r="D7" s="11" t="s">
        <v>21</v>
      </c>
      <c r="E7" s="11">
        <v>52</v>
      </c>
      <c r="F7" s="11" t="s">
        <v>22</v>
      </c>
      <c r="G7" s="11" t="s">
        <v>23</v>
      </c>
      <c r="H7" s="11" t="s">
        <v>24</v>
      </c>
      <c r="I7" s="11">
        <v>4</v>
      </c>
      <c r="J7" s="11">
        <v>4299</v>
      </c>
      <c r="K7" s="24">
        <v>0.16</v>
      </c>
      <c r="L7" s="11">
        <f t="shared" ref="L7:L39" si="0">687.8*I7</f>
        <v>2751.2</v>
      </c>
      <c r="M7" s="25">
        <v>0.065</v>
      </c>
      <c r="N7" s="11">
        <f>266.3*I7</f>
        <v>1065.2</v>
      </c>
      <c r="O7" s="25">
        <v>0.007</v>
      </c>
      <c r="P7" s="11">
        <f t="shared" ref="P7:P39" si="1">30*I7</f>
        <v>120</v>
      </c>
      <c r="Q7" s="11">
        <f>SUM(L7+N7+P7)</f>
        <v>3936.4</v>
      </c>
    </row>
    <row r="8" s="2" customFormat="1" ht="36" customHeight="1" spans="1:17">
      <c r="A8" s="11">
        <v>3</v>
      </c>
      <c r="B8" s="11" t="s">
        <v>19</v>
      </c>
      <c r="C8" s="11" t="s">
        <v>26</v>
      </c>
      <c r="D8" s="11" t="s">
        <v>21</v>
      </c>
      <c r="E8" s="11">
        <v>51</v>
      </c>
      <c r="F8" s="11" t="s">
        <v>22</v>
      </c>
      <c r="G8" s="11" t="s">
        <v>23</v>
      </c>
      <c r="H8" s="11" t="s">
        <v>24</v>
      </c>
      <c r="I8" s="11">
        <v>4</v>
      </c>
      <c r="J8" s="11">
        <v>4299</v>
      </c>
      <c r="K8" s="24">
        <v>0.16</v>
      </c>
      <c r="L8" s="11">
        <f t="shared" si="0"/>
        <v>2751.2</v>
      </c>
      <c r="M8" s="25">
        <v>0.065</v>
      </c>
      <c r="N8" s="11">
        <f t="shared" ref="N8:N16" si="2">266.3*I8</f>
        <v>1065.2</v>
      </c>
      <c r="O8" s="25">
        <v>0.007</v>
      </c>
      <c r="P8" s="11">
        <f t="shared" si="1"/>
        <v>120</v>
      </c>
      <c r="Q8" s="11">
        <f t="shared" ref="Q8:Q16" si="3">SUM(L8+N8+P8)</f>
        <v>3936.4</v>
      </c>
    </row>
    <row r="9" s="2" customFormat="1" ht="36" customHeight="1" spans="1:17">
      <c r="A9" s="11">
        <v>4</v>
      </c>
      <c r="B9" s="11" t="s">
        <v>19</v>
      </c>
      <c r="C9" s="11" t="s">
        <v>27</v>
      </c>
      <c r="D9" s="11" t="s">
        <v>21</v>
      </c>
      <c r="E9" s="11">
        <v>56</v>
      </c>
      <c r="F9" s="11" t="s">
        <v>22</v>
      </c>
      <c r="G9" s="11" t="s">
        <v>23</v>
      </c>
      <c r="H9" s="11" t="s">
        <v>24</v>
      </c>
      <c r="I9" s="11">
        <v>4</v>
      </c>
      <c r="J9" s="11">
        <v>4299</v>
      </c>
      <c r="K9" s="24">
        <v>0.16</v>
      </c>
      <c r="L9" s="11">
        <f t="shared" si="0"/>
        <v>2751.2</v>
      </c>
      <c r="M9" s="25">
        <v>0.065</v>
      </c>
      <c r="N9" s="11">
        <f t="shared" si="2"/>
        <v>1065.2</v>
      </c>
      <c r="O9" s="25">
        <v>0.007</v>
      </c>
      <c r="P9" s="11">
        <f t="shared" si="1"/>
        <v>120</v>
      </c>
      <c r="Q9" s="11">
        <f t="shared" si="3"/>
        <v>3936.4</v>
      </c>
    </row>
    <row r="10" s="2" customFormat="1" ht="36" customHeight="1" spans="1:17">
      <c r="A10" s="11">
        <v>5</v>
      </c>
      <c r="B10" s="11" t="s">
        <v>19</v>
      </c>
      <c r="C10" s="11" t="s">
        <v>28</v>
      </c>
      <c r="D10" s="11" t="s">
        <v>21</v>
      </c>
      <c r="E10" s="11">
        <v>53</v>
      </c>
      <c r="F10" s="11" t="s">
        <v>22</v>
      </c>
      <c r="G10" s="11" t="s">
        <v>23</v>
      </c>
      <c r="H10" s="11" t="s">
        <v>24</v>
      </c>
      <c r="I10" s="11">
        <v>4</v>
      </c>
      <c r="J10" s="11">
        <v>4299</v>
      </c>
      <c r="K10" s="24">
        <v>0.16</v>
      </c>
      <c r="L10" s="11">
        <f t="shared" si="0"/>
        <v>2751.2</v>
      </c>
      <c r="M10" s="25">
        <v>0.065</v>
      </c>
      <c r="N10" s="11">
        <f t="shared" si="2"/>
        <v>1065.2</v>
      </c>
      <c r="O10" s="25">
        <v>0.007</v>
      </c>
      <c r="P10" s="11">
        <f t="shared" si="1"/>
        <v>120</v>
      </c>
      <c r="Q10" s="11">
        <f t="shared" si="3"/>
        <v>3936.4</v>
      </c>
    </row>
    <row r="11" s="2" customFormat="1" ht="36" customHeight="1" spans="1:17">
      <c r="A11" s="11">
        <v>6</v>
      </c>
      <c r="B11" s="11" t="s">
        <v>19</v>
      </c>
      <c r="C11" s="11" t="s">
        <v>29</v>
      </c>
      <c r="D11" s="11" t="s">
        <v>21</v>
      </c>
      <c r="E11" s="11">
        <v>52</v>
      </c>
      <c r="F11" s="11" t="s">
        <v>22</v>
      </c>
      <c r="G11" s="11" t="s">
        <v>23</v>
      </c>
      <c r="H11" s="11" t="s">
        <v>24</v>
      </c>
      <c r="I11" s="11">
        <v>4</v>
      </c>
      <c r="J11" s="11">
        <v>4299</v>
      </c>
      <c r="K11" s="24">
        <v>0.16</v>
      </c>
      <c r="L11" s="11">
        <f t="shared" si="0"/>
        <v>2751.2</v>
      </c>
      <c r="M11" s="25">
        <v>0.065</v>
      </c>
      <c r="N11" s="11">
        <f t="shared" si="2"/>
        <v>1065.2</v>
      </c>
      <c r="O11" s="25">
        <v>0.007</v>
      </c>
      <c r="P11" s="11">
        <f t="shared" si="1"/>
        <v>120</v>
      </c>
      <c r="Q11" s="11">
        <f t="shared" si="3"/>
        <v>3936.4</v>
      </c>
    </row>
    <row r="12" s="2" customFormat="1" ht="36" customHeight="1" spans="1:17">
      <c r="A12" s="11">
        <v>7</v>
      </c>
      <c r="B12" s="11" t="s">
        <v>19</v>
      </c>
      <c r="C12" s="11" t="s">
        <v>30</v>
      </c>
      <c r="D12" s="11" t="s">
        <v>21</v>
      </c>
      <c r="E12" s="11">
        <v>51</v>
      </c>
      <c r="F12" s="11" t="s">
        <v>22</v>
      </c>
      <c r="G12" s="11" t="s">
        <v>23</v>
      </c>
      <c r="H12" s="11" t="s">
        <v>24</v>
      </c>
      <c r="I12" s="11">
        <v>4</v>
      </c>
      <c r="J12" s="11">
        <v>4299</v>
      </c>
      <c r="K12" s="24">
        <v>0.16</v>
      </c>
      <c r="L12" s="11">
        <f t="shared" si="0"/>
        <v>2751.2</v>
      </c>
      <c r="M12" s="25">
        <v>0.065</v>
      </c>
      <c r="N12" s="11">
        <f t="shared" si="2"/>
        <v>1065.2</v>
      </c>
      <c r="O12" s="25">
        <v>0.007</v>
      </c>
      <c r="P12" s="11">
        <f t="shared" si="1"/>
        <v>120</v>
      </c>
      <c r="Q12" s="11">
        <f t="shared" si="3"/>
        <v>3936.4</v>
      </c>
    </row>
    <row r="13" s="2" customFormat="1" ht="36" customHeight="1" spans="1:17">
      <c r="A13" s="11">
        <v>8</v>
      </c>
      <c r="B13" s="11" t="s">
        <v>19</v>
      </c>
      <c r="C13" s="11" t="s">
        <v>31</v>
      </c>
      <c r="D13" s="11" t="s">
        <v>32</v>
      </c>
      <c r="E13" s="11">
        <v>48</v>
      </c>
      <c r="F13" s="11" t="s">
        <v>22</v>
      </c>
      <c r="G13" s="11" t="s">
        <v>23</v>
      </c>
      <c r="H13" s="11" t="s">
        <v>24</v>
      </c>
      <c r="I13" s="11">
        <v>4</v>
      </c>
      <c r="J13" s="11">
        <v>4299</v>
      </c>
      <c r="K13" s="24">
        <v>0.16</v>
      </c>
      <c r="L13" s="11">
        <f t="shared" si="0"/>
        <v>2751.2</v>
      </c>
      <c r="M13" s="25">
        <v>0.065</v>
      </c>
      <c r="N13" s="11">
        <f t="shared" si="2"/>
        <v>1065.2</v>
      </c>
      <c r="O13" s="25">
        <v>0.007</v>
      </c>
      <c r="P13" s="11">
        <f t="shared" si="1"/>
        <v>120</v>
      </c>
      <c r="Q13" s="11">
        <f t="shared" si="3"/>
        <v>3936.4</v>
      </c>
    </row>
    <row r="14" s="2" customFormat="1" ht="36" customHeight="1" spans="1:17">
      <c r="A14" s="11">
        <v>9</v>
      </c>
      <c r="B14" s="11" t="s">
        <v>19</v>
      </c>
      <c r="C14" s="11" t="s">
        <v>33</v>
      </c>
      <c r="D14" s="11" t="s">
        <v>32</v>
      </c>
      <c r="E14" s="11">
        <v>43</v>
      </c>
      <c r="F14" s="11" t="s">
        <v>22</v>
      </c>
      <c r="G14" s="11" t="s">
        <v>23</v>
      </c>
      <c r="H14" s="11" t="s">
        <v>24</v>
      </c>
      <c r="I14" s="11">
        <v>4</v>
      </c>
      <c r="J14" s="11">
        <v>4299</v>
      </c>
      <c r="K14" s="24">
        <v>0.16</v>
      </c>
      <c r="L14" s="11">
        <f t="shared" si="0"/>
        <v>2751.2</v>
      </c>
      <c r="M14" s="25">
        <v>0.065</v>
      </c>
      <c r="N14" s="11">
        <f t="shared" si="2"/>
        <v>1065.2</v>
      </c>
      <c r="O14" s="25">
        <v>0.007</v>
      </c>
      <c r="P14" s="11">
        <f t="shared" si="1"/>
        <v>120</v>
      </c>
      <c r="Q14" s="11">
        <f t="shared" si="3"/>
        <v>3936.4</v>
      </c>
    </row>
    <row r="15" s="2" customFormat="1" ht="36" customHeight="1" spans="1:17">
      <c r="A15" s="11">
        <v>10</v>
      </c>
      <c r="B15" s="11" t="s">
        <v>19</v>
      </c>
      <c r="C15" s="12" t="s">
        <v>34</v>
      </c>
      <c r="D15" s="12" t="s">
        <v>21</v>
      </c>
      <c r="E15" s="13">
        <v>59</v>
      </c>
      <c r="F15" s="14" t="s">
        <v>22</v>
      </c>
      <c r="G15" s="11" t="s">
        <v>23</v>
      </c>
      <c r="H15" s="11" t="s">
        <v>24</v>
      </c>
      <c r="I15" s="11">
        <v>4</v>
      </c>
      <c r="J15" s="11">
        <v>4299</v>
      </c>
      <c r="K15" s="26">
        <v>0.16</v>
      </c>
      <c r="L15" s="11">
        <f t="shared" si="0"/>
        <v>2751.2</v>
      </c>
      <c r="M15" s="27">
        <v>0.065</v>
      </c>
      <c r="N15" s="11">
        <f t="shared" ref="N15:N28" si="4">266.3*I15</f>
        <v>1065.2</v>
      </c>
      <c r="O15" s="28">
        <v>0.007</v>
      </c>
      <c r="P15" s="11">
        <f t="shared" si="1"/>
        <v>120</v>
      </c>
      <c r="Q15" s="34">
        <f t="shared" ref="Q15:Q30" si="5">SUM(P15+N15+L15)</f>
        <v>3936.4</v>
      </c>
    </row>
    <row r="16" s="2" customFormat="1" ht="36" customHeight="1" spans="1:17">
      <c r="A16" s="11">
        <v>11</v>
      </c>
      <c r="B16" s="11" t="s">
        <v>19</v>
      </c>
      <c r="C16" s="12" t="s">
        <v>35</v>
      </c>
      <c r="D16" s="12" t="s">
        <v>21</v>
      </c>
      <c r="E16" s="13">
        <v>57</v>
      </c>
      <c r="F16" s="14" t="s">
        <v>22</v>
      </c>
      <c r="G16" s="11" t="s">
        <v>23</v>
      </c>
      <c r="H16" s="11" t="s">
        <v>24</v>
      </c>
      <c r="I16" s="11">
        <v>4</v>
      </c>
      <c r="J16" s="11">
        <v>4299</v>
      </c>
      <c r="K16" s="26">
        <v>0.16</v>
      </c>
      <c r="L16" s="11">
        <f t="shared" si="0"/>
        <v>2751.2</v>
      </c>
      <c r="M16" s="27">
        <v>0.065</v>
      </c>
      <c r="N16" s="11">
        <f t="shared" si="4"/>
        <v>1065.2</v>
      </c>
      <c r="O16" s="28">
        <v>0.007</v>
      </c>
      <c r="P16" s="11">
        <f t="shared" si="1"/>
        <v>120</v>
      </c>
      <c r="Q16" s="34">
        <f t="shared" si="5"/>
        <v>3936.4</v>
      </c>
    </row>
    <row r="17" s="2" customFormat="1" ht="36" customHeight="1" spans="1:17">
      <c r="A17" s="11">
        <v>12</v>
      </c>
      <c r="B17" s="11" t="s">
        <v>19</v>
      </c>
      <c r="C17" s="12" t="s">
        <v>36</v>
      </c>
      <c r="D17" s="12" t="s">
        <v>21</v>
      </c>
      <c r="E17" s="13">
        <v>53</v>
      </c>
      <c r="F17" s="14" t="s">
        <v>22</v>
      </c>
      <c r="G17" s="11" t="s">
        <v>23</v>
      </c>
      <c r="H17" s="11" t="s">
        <v>24</v>
      </c>
      <c r="I17" s="11">
        <v>4</v>
      </c>
      <c r="J17" s="11">
        <v>4299</v>
      </c>
      <c r="K17" s="26">
        <v>0.16</v>
      </c>
      <c r="L17" s="11">
        <f t="shared" si="0"/>
        <v>2751.2</v>
      </c>
      <c r="M17" s="27">
        <v>0.065</v>
      </c>
      <c r="N17" s="11">
        <f t="shared" si="4"/>
        <v>1065.2</v>
      </c>
      <c r="O17" s="28">
        <v>0.007</v>
      </c>
      <c r="P17" s="11">
        <f t="shared" si="1"/>
        <v>120</v>
      </c>
      <c r="Q17" s="34">
        <f t="shared" si="5"/>
        <v>3936.4</v>
      </c>
    </row>
    <row r="18" s="2" customFormat="1" ht="36" customHeight="1" spans="1:17">
      <c r="A18" s="11">
        <v>13</v>
      </c>
      <c r="B18" s="11" t="s">
        <v>19</v>
      </c>
      <c r="C18" s="12" t="s">
        <v>37</v>
      </c>
      <c r="D18" s="12" t="s">
        <v>32</v>
      </c>
      <c r="E18" s="13">
        <v>43</v>
      </c>
      <c r="F18" s="14" t="s">
        <v>22</v>
      </c>
      <c r="G18" s="11" t="s">
        <v>23</v>
      </c>
      <c r="H18" s="11" t="s">
        <v>24</v>
      </c>
      <c r="I18" s="11">
        <v>4</v>
      </c>
      <c r="J18" s="11">
        <v>4299</v>
      </c>
      <c r="K18" s="26">
        <v>0.16</v>
      </c>
      <c r="L18" s="11">
        <f t="shared" si="0"/>
        <v>2751.2</v>
      </c>
      <c r="M18" s="27">
        <v>0.065</v>
      </c>
      <c r="N18" s="11">
        <f t="shared" si="4"/>
        <v>1065.2</v>
      </c>
      <c r="O18" s="28">
        <v>0.007</v>
      </c>
      <c r="P18" s="11">
        <f t="shared" si="1"/>
        <v>120</v>
      </c>
      <c r="Q18" s="34">
        <f t="shared" si="5"/>
        <v>3936.4</v>
      </c>
    </row>
    <row r="19" s="2" customFormat="1" ht="36" customHeight="1" spans="1:17">
      <c r="A19" s="11">
        <v>14</v>
      </c>
      <c r="B19" s="11" t="s">
        <v>19</v>
      </c>
      <c r="C19" s="12" t="s">
        <v>38</v>
      </c>
      <c r="D19" s="12" t="s">
        <v>21</v>
      </c>
      <c r="E19" s="13">
        <v>57</v>
      </c>
      <c r="F19" s="14" t="s">
        <v>22</v>
      </c>
      <c r="G19" s="11" t="s">
        <v>39</v>
      </c>
      <c r="H19" s="11" t="s">
        <v>24</v>
      </c>
      <c r="I19" s="11">
        <v>4</v>
      </c>
      <c r="J19" s="11">
        <v>4299</v>
      </c>
      <c r="K19" s="26">
        <v>0.16</v>
      </c>
      <c r="L19" s="11">
        <f t="shared" si="0"/>
        <v>2751.2</v>
      </c>
      <c r="M19" s="27">
        <v>0.065</v>
      </c>
      <c r="N19" s="11">
        <f t="shared" si="4"/>
        <v>1065.2</v>
      </c>
      <c r="O19" s="28">
        <v>0.007</v>
      </c>
      <c r="P19" s="11">
        <f t="shared" si="1"/>
        <v>120</v>
      </c>
      <c r="Q19" s="34">
        <f t="shared" si="5"/>
        <v>3936.4</v>
      </c>
    </row>
    <row r="20" s="2" customFormat="1" ht="36" customHeight="1" spans="1:17">
      <c r="A20" s="11">
        <v>15</v>
      </c>
      <c r="B20" s="11" t="s">
        <v>19</v>
      </c>
      <c r="C20" s="12" t="s">
        <v>40</v>
      </c>
      <c r="D20" s="12" t="s">
        <v>21</v>
      </c>
      <c r="E20" s="13">
        <v>52</v>
      </c>
      <c r="F20" s="14" t="s">
        <v>22</v>
      </c>
      <c r="G20" s="11" t="s">
        <v>23</v>
      </c>
      <c r="H20" s="11" t="s">
        <v>24</v>
      </c>
      <c r="I20" s="11">
        <v>4</v>
      </c>
      <c r="J20" s="11">
        <v>4299</v>
      </c>
      <c r="K20" s="26">
        <v>0.16</v>
      </c>
      <c r="L20" s="11">
        <f t="shared" si="0"/>
        <v>2751.2</v>
      </c>
      <c r="M20" s="27">
        <v>0.065</v>
      </c>
      <c r="N20" s="11">
        <f t="shared" si="4"/>
        <v>1065.2</v>
      </c>
      <c r="O20" s="28">
        <v>0.007</v>
      </c>
      <c r="P20" s="11">
        <f t="shared" si="1"/>
        <v>120</v>
      </c>
      <c r="Q20" s="34">
        <f t="shared" si="5"/>
        <v>3936.4</v>
      </c>
    </row>
    <row r="21" s="2" customFormat="1" ht="36" customHeight="1" spans="1:17">
      <c r="A21" s="11">
        <v>16</v>
      </c>
      <c r="B21" s="11" t="s">
        <v>19</v>
      </c>
      <c r="C21" s="12" t="s">
        <v>41</v>
      </c>
      <c r="D21" s="12" t="s">
        <v>21</v>
      </c>
      <c r="E21" s="13">
        <v>55</v>
      </c>
      <c r="F21" s="14" t="s">
        <v>22</v>
      </c>
      <c r="G21" s="11" t="s">
        <v>23</v>
      </c>
      <c r="H21" s="11" t="s">
        <v>24</v>
      </c>
      <c r="I21" s="11">
        <v>4</v>
      </c>
      <c r="J21" s="11">
        <v>4299</v>
      </c>
      <c r="K21" s="26">
        <v>0.16</v>
      </c>
      <c r="L21" s="11">
        <f t="shared" si="0"/>
        <v>2751.2</v>
      </c>
      <c r="M21" s="27">
        <v>0.065</v>
      </c>
      <c r="N21" s="11">
        <f t="shared" si="4"/>
        <v>1065.2</v>
      </c>
      <c r="O21" s="28">
        <v>0.007</v>
      </c>
      <c r="P21" s="11">
        <f t="shared" si="1"/>
        <v>120</v>
      </c>
      <c r="Q21" s="34">
        <f t="shared" si="5"/>
        <v>3936.4</v>
      </c>
    </row>
    <row r="22" s="2" customFormat="1" ht="36" customHeight="1" spans="1:17">
      <c r="A22" s="11">
        <v>17</v>
      </c>
      <c r="B22" s="11" t="s">
        <v>19</v>
      </c>
      <c r="C22" s="12" t="s">
        <v>42</v>
      </c>
      <c r="D22" s="12" t="s">
        <v>21</v>
      </c>
      <c r="E22" s="13">
        <v>59</v>
      </c>
      <c r="F22" s="14" t="s">
        <v>22</v>
      </c>
      <c r="G22" s="11" t="s">
        <v>23</v>
      </c>
      <c r="H22" s="11" t="s">
        <v>24</v>
      </c>
      <c r="I22" s="11">
        <v>4</v>
      </c>
      <c r="J22" s="11">
        <v>4299</v>
      </c>
      <c r="K22" s="26">
        <v>0.16</v>
      </c>
      <c r="L22" s="11">
        <f t="shared" si="0"/>
        <v>2751.2</v>
      </c>
      <c r="M22" s="27">
        <v>0.065</v>
      </c>
      <c r="N22" s="11">
        <f t="shared" si="4"/>
        <v>1065.2</v>
      </c>
      <c r="O22" s="28">
        <v>0.007</v>
      </c>
      <c r="P22" s="11">
        <f t="shared" si="1"/>
        <v>120</v>
      </c>
      <c r="Q22" s="34">
        <f t="shared" si="5"/>
        <v>3936.4</v>
      </c>
    </row>
    <row r="23" s="2" customFormat="1" ht="36" customHeight="1" spans="1:17">
      <c r="A23" s="11">
        <v>18</v>
      </c>
      <c r="B23" s="11" t="s">
        <v>19</v>
      </c>
      <c r="C23" s="12" t="s">
        <v>43</v>
      </c>
      <c r="D23" s="12" t="s">
        <v>21</v>
      </c>
      <c r="E23" s="13">
        <v>53</v>
      </c>
      <c r="F23" s="14" t="s">
        <v>22</v>
      </c>
      <c r="G23" s="11" t="s">
        <v>23</v>
      </c>
      <c r="H23" s="11" t="s">
        <v>24</v>
      </c>
      <c r="I23" s="11">
        <v>4</v>
      </c>
      <c r="J23" s="11">
        <v>4299</v>
      </c>
      <c r="K23" s="26">
        <v>0.16</v>
      </c>
      <c r="L23" s="11">
        <f t="shared" si="0"/>
        <v>2751.2</v>
      </c>
      <c r="M23" s="27">
        <v>0.065</v>
      </c>
      <c r="N23" s="11">
        <f t="shared" si="4"/>
        <v>1065.2</v>
      </c>
      <c r="O23" s="28">
        <v>0.007</v>
      </c>
      <c r="P23" s="11">
        <f t="shared" si="1"/>
        <v>120</v>
      </c>
      <c r="Q23" s="34">
        <f t="shared" si="5"/>
        <v>3936.4</v>
      </c>
    </row>
    <row r="24" s="2" customFormat="1" ht="36" customHeight="1" spans="1:17">
      <c r="A24" s="11">
        <v>19</v>
      </c>
      <c r="B24" s="11" t="s">
        <v>19</v>
      </c>
      <c r="C24" s="12" t="s">
        <v>44</v>
      </c>
      <c r="D24" s="12" t="s">
        <v>32</v>
      </c>
      <c r="E24" s="13">
        <v>45</v>
      </c>
      <c r="F24" s="14" t="s">
        <v>22</v>
      </c>
      <c r="G24" s="11" t="s">
        <v>23</v>
      </c>
      <c r="H24" s="11" t="s">
        <v>24</v>
      </c>
      <c r="I24" s="11">
        <v>4</v>
      </c>
      <c r="J24" s="11">
        <v>4299</v>
      </c>
      <c r="K24" s="26">
        <v>0.16</v>
      </c>
      <c r="L24" s="11">
        <f t="shared" si="0"/>
        <v>2751.2</v>
      </c>
      <c r="M24" s="27">
        <v>0.065</v>
      </c>
      <c r="N24" s="11">
        <f t="shared" si="4"/>
        <v>1065.2</v>
      </c>
      <c r="O24" s="28">
        <v>0.007</v>
      </c>
      <c r="P24" s="11">
        <f t="shared" si="1"/>
        <v>120</v>
      </c>
      <c r="Q24" s="34">
        <f t="shared" si="5"/>
        <v>3936.4</v>
      </c>
    </row>
    <row r="25" s="2" customFormat="1" ht="36" customHeight="1" spans="1:17">
      <c r="A25" s="11">
        <v>20</v>
      </c>
      <c r="B25" s="11" t="s">
        <v>19</v>
      </c>
      <c r="C25" s="12" t="s">
        <v>45</v>
      </c>
      <c r="D25" s="12" t="s">
        <v>32</v>
      </c>
      <c r="E25" s="13">
        <v>46</v>
      </c>
      <c r="F25" s="14" t="s">
        <v>22</v>
      </c>
      <c r="G25" s="11" t="s">
        <v>23</v>
      </c>
      <c r="H25" s="11" t="s">
        <v>24</v>
      </c>
      <c r="I25" s="11">
        <v>4</v>
      </c>
      <c r="J25" s="11">
        <v>4299</v>
      </c>
      <c r="K25" s="26">
        <v>0.16</v>
      </c>
      <c r="L25" s="11">
        <f t="shared" si="0"/>
        <v>2751.2</v>
      </c>
      <c r="M25" s="27">
        <v>0.065</v>
      </c>
      <c r="N25" s="11">
        <f t="shared" si="4"/>
        <v>1065.2</v>
      </c>
      <c r="O25" s="28">
        <v>0.007</v>
      </c>
      <c r="P25" s="11">
        <f t="shared" si="1"/>
        <v>120</v>
      </c>
      <c r="Q25" s="34">
        <f t="shared" si="5"/>
        <v>3936.4</v>
      </c>
    </row>
    <row r="26" s="2" customFormat="1" ht="36" customHeight="1" spans="1:17">
      <c r="A26" s="11">
        <v>21</v>
      </c>
      <c r="B26" s="11" t="s">
        <v>19</v>
      </c>
      <c r="C26" s="12" t="s">
        <v>46</v>
      </c>
      <c r="D26" s="12" t="s">
        <v>21</v>
      </c>
      <c r="E26" s="13">
        <v>54</v>
      </c>
      <c r="F26" s="14" t="s">
        <v>22</v>
      </c>
      <c r="G26" s="11" t="s">
        <v>23</v>
      </c>
      <c r="H26" s="11" t="s">
        <v>24</v>
      </c>
      <c r="I26" s="11">
        <v>4</v>
      </c>
      <c r="J26" s="11">
        <v>4299</v>
      </c>
      <c r="K26" s="26">
        <v>0.16</v>
      </c>
      <c r="L26" s="11">
        <f t="shared" si="0"/>
        <v>2751.2</v>
      </c>
      <c r="M26" s="27">
        <v>0.065</v>
      </c>
      <c r="N26" s="11">
        <f t="shared" si="4"/>
        <v>1065.2</v>
      </c>
      <c r="O26" s="28">
        <v>0.007</v>
      </c>
      <c r="P26" s="11">
        <f t="shared" si="1"/>
        <v>120</v>
      </c>
      <c r="Q26" s="34">
        <f t="shared" si="5"/>
        <v>3936.4</v>
      </c>
    </row>
    <row r="27" s="2" customFormat="1" ht="36" customHeight="1" spans="1:17">
      <c r="A27" s="11">
        <v>22</v>
      </c>
      <c r="B27" s="11" t="s">
        <v>19</v>
      </c>
      <c r="C27" s="12" t="s">
        <v>47</v>
      </c>
      <c r="D27" s="12" t="s">
        <v>21</v>
      </c>
      <c r="E27" s="13">
        <v>55</v>
      </c>
      <c r="F27" s="14" t="s">
        <v>22</v>
      </c>
      <c r="G27" s="11" t="s">
        <v>23</v>
      </c>
      <c r="H27" s="11" t="s">
        <v>24</v>
      </c>
      <c r="I27" s="11">
        <v>4</v>
      </c>
      <c r="J27" s="11">
        <v>4299</v>
      </c>
      <c r="K27" s="26">
        <v>0.16</v>
      </c>
      <c r="L27" s="11">
        <f t="shared" si="0"/>
        <v>2751.2</v>
      </c>
      <c r="M27" s="27">
        <v>0.065</v>
      </c>
      <c r="N27" s="11">
        <f t="shared" si="4"/>
        <v>1065.2</v>
      </c>
      <c r="O27" s="28">
        <v>0.007</v>
      </c>
      <c r="P27" s="11">
        <f t="shared" si="1"/>
        <v>120</v>
      </c>
      <c r="Q27" s="34">
        <f t="shared" si="5"/>
        <v>3936.4</v>
      </c>
    </row>
    <row r="28" s="2" customFormat="1" ht="36" customHeight="1" spans="1:17">
      <c r="A28" s="11">
        <v>23</v>
      </c>
      <c r="B28" s="11" t="s">
        <v>19</v>
      </c>
      <c r="C28" s="12" t="s">
        <v>48</v>
      </c>
      <c r="D28" s="12" t="s">
        <v>32</v>
      </c>
      <c r="E28" s="13">
        <v>49</v>
      </c>
      <c r="F28" s="14" t="s">
        <v>22</v>
      </c>
      <c r="G28" s="11" t="s">
        <v>23</v>
      </c>
      <c r="H28" s="11" t="s">
        <v>24</v>
      </c>
      <c r="I28" s="11">
        <v>4</v>
      </c>
      <c r="J28" s="11">
        <v>4299</v>
      </c>
      <c r="K28" s="26">
        <v>0.16</v>
      </c>
      <c r="L28" s="11">
        <f t="shared" si="0"/>
        <v>2751.2</v>
      </c>
      <c r="M28" s="27">
        <v>0.065</v>
      </c>
      <c r="N28" s="11">
        <f t="shared" si="4"/>
        <v>1065.2</v>
      </c>
      <c r="O28" s="28">
        <v>0.007</v>
      </c>
      <c r="P28" s="11">
        <f t="shared" si="1"/>
        <v>120</v>
      </c>
      <c r="Q28" s="34">
        <f t="shared" si="5"/>
        <v>3936.4</v>
      </c>
    </row>
    <row r="29" s="2" customFormat="1" ht="36" customHeight="1" spans="1:17">
      <c r="A29" s="11">
        <v>24</v>
      </c>
      <c r="B29" s="11" t="s">
        <v>19</v>
      </c>
      <c r="C29" s="12" t="s">
        <v>49</v>
      </c>
      <c r="D29" s="12" t="s">
        <v>21</v>
      </c>
      <c r="E29" s="13">
        <v>54</v>
      </c>
      <c r="F29" s="14" t="s">
        <v>22</v>
      </c>
      <c r="G29" s="11" t="s">
        <v>23</v>
      </c>
      <c r="H29" s="11" t="s">
        <v>24</v>
      </c>
      <c r="I29" s="11">
        <v>4</v>
      </c>
      <c r="J29" s="11">
        <v>4299</v>
      </c>
      <c r="K29" s="26">
        <v>0.16</v>
      </c>
      <c r="L29" s="11">
        <f t="shared" si="0"/>
        <v>2751.2</v>
      </c>
      <c r="M29" s="27">
        <v>0.065</v>
      </c>
      <c r="N29" s="11">
        <f t="shared" ref="N29:N36" si="6">266.3*I29</f>
        <v>1065.2</v>
      </c>
      <c r="O29" s="28">
        <v>0.007</v>
      </c>
      <c r="P29" s="11">
        <f t="shared" si="1"/>
        <v>120</v>
      </c>
      <c r="Q29" s="34">
        <f t="shared" si="5"/>
        <v>3936.4</v>
      </c>
    </row>
    <row r="30" s="2" customFormat="1" ht="36" customHeight="1" spans="1:17">
      <c r="A30" s="11">
        <v>25</v>
      </c>
      <c r="B30" s="11" t="s">
        <v>19</v>
      </c>
      <c r="C30" s="12" t="s">
        <v>50</v>
      </c>
      <c r="D30" s="12" t="s">
        <v>21</v>
      </c>
      <c r="E30" s="13">
        <v>54</v>
      </c>
      <c r="F30" s="14" t="s">
        <v>22</v>
      </c>
      <c r="G30" s="11" t="s">
        <v>23</v>
      </c>
      <c r="H30" s="11" t="s">
        <v>24</v>
      </c>
      <c r="I30" s="11">
        <v>4</v>
      </c>
      <c r="J30" s="11">
        <v>4299</v>
      </c>
      <c r="K30" s="26">
        <v>0.16</v>
      </c>
      <c r="L30" s="11">
        <f t="shared" si="0"/>
        <v>2751.2</v>
      </c>
      <c r="M30" s="27">
        <v>0.065</v>
      </c>
      <c r="N30" s="11">
        <f t="shared" si="6"/>
        <v>1065.2</v>
      </c>
      <c r="O30" s="28">
        <v>0.007</v>
      </c>
      <c r="P30" s="11">
        <f t="shared" si="1"/>
        <v>120</v>
      </c>
      <c r="Q30" s="34">
        <f t="shared" si="5"/>
        <v>3936.4</v>
      </c>
    </row>
    <row r="31" s="2" customFormat="1" ht="36" customHeight="1" spans="1:17">
      <c r="A31" s="11">
        <v>26</v>
      </c>
      <c r="B31" s="11" t="s">
        <v>19</v>
      </c>
      <c r="C31" s="15" t="s">
        <v>51</v>
      </c>
      <c r="D31" s="12" t="s">
        <v>32</v>
      </c>
      <c r="E31" s="13">
        <v>41</v>
      </c>
      <c r="F31" s="14" t="s">
        <v>22</v>
      </c>
      <c r="G31" s="11" t="s">
        <v>23</v>
      </c>
      <c r="H31" s="11" t="s">
        <v>24</v>
      </c>
      <c r="I31" s="11">
        <v>4</v>
      </c>
      <c r="J31" s="11">
        <v>4299</v>
      </c>
      <c r="K31" s="26">
        <v>0.16</v>
      </c>
      <c r="L31" s="11">
        <f t="shared" si="0"/>
        <v>2751.2</v>
      </c>
      <c r="M31" s="27">
        <v>0.065</v>
      </c>
      <c r="N31" s="11">
        <f t="shared" si="6"/>
        <v>1065.2</v>
      </c>
      <c r="O31" s="28">
        <v>0.007</v>
      </c>
      <c r="P31" s="11">
        <f t="shared" si="1"/>
        <v>120</v>
      </c>
      <c r="Q31" s="34">
        <f>L31+N31+P31</f>
        <v>3936.4</v>
      </c>
    </row>
    <row r="32" s="2" customFormat="1" ht="36" customHeight="1" spans="1:17">
      <c r="A32" s="11">
        <v>27</v>
      </c>
      <c r="B32" s="11" t="s">
        <v>19</v>
      </c>
      <c r="C32" s="15" t="s">
        <v>52</v>
      </c>
      <c r="D32" s="12" t="s">
        <v>21</v>
      </c>
      <c r="E32" s="13">
        <v>54</v>
      </c>
      <c r="F32" s="14" t="s">
        <v>22</v>
      </c>
      <c r="G32" s="11" t="s">
        <v>23</v>
      </c>
      <c r="H32" s="11" t="s">
        <v>24</v>
      </c>
      <c r="I32" s="11">
        <v>4</v>
      </c>
      <c r="J32" s="11">
        <v>4299</v>
      </c>
      <c r="K32" s="26">
        <v>0.16</v>
      </c>
      <c r="L32" s="11">
        <f t="shared" si="0"/>
        <v>2751.2</v>
      </c>
      <c r="M32" s="27">
        <v>0.065</v>
      </c>
      <c r="N32" s="11">
        <f t="shared" si="6"/>
        <v>1065.2</v>
      </c>
      <c r="O32" s="28">
        <v>0.007</v>
      </c>
      <c r="P32" s="11">
        <f t="shared" si="1"/>
        <v>120</v>
      </c>
      <c r="Q32" s="34">
        <f>L32+N32+P32</f>
        <v>3936.4</v>
      </c>
    </row>
    <row r="33" s="2" customFormat="1" ht="36" customHeight="1" spans="1:17">
      <c r="A33" s="11">
        <v>28</v>
      </c>
      <c r="B33" s="11" t="s">
        <v>19</v>
      </c>
      <c r="C33" s="15" t="s">
        <v>53</v>
      </c>
      <c r="D33" s="12" t="s">
        <v>21</v>
      </c>
      <c r="E33" s="13">
        <v>57</v>
      </c>
      <c r="F33" s="14" t="s">
        <v>22</v>
      </c>
      <c r="G33" s="11" t="s">
        <v>23</v>
      </c>
      <c r="H33" s="11" t="s">
        <v>24</v>
      </c>
      <c r="I33" s="11">
        <v>4</v>
      </c>
      <c r="J33" s="11">
        <v>4299</v>
      </c>
      <c r="K33" s="26">
        <v>0.16</v>
      </c>
      <c r="L33" s="11">
        <f t="shared" si="0"/>
        <v>2751.2</v>
      </c>
      <c r="M33" s="27">
        <v>0.065</v>
      </c>
      <c r="N33" s="11">
        <f t="shared" si="6"/>
        <v>1065.2</v>
      </c>
      <c r="O33" s="28">
        <v>0.007</v>
      </c>
      <c r="P33" s="11">
        <f t="shared" si="1"/>
        <v>120</v>
      </c>
      <c r="Q33" s="34">
        <f>L33+N33+P33</f>
        <v>3936.4</v>
      </c>
    </row>
    <row r="34" s="2" customFormat="1" ht="36" customHeight="1" spans="1:17">
      <c r="A34" s="11">
        <v>29</v>
      </c>
      <c r="B34" s="11" t="s">
        <v>19</v>
      </c>
      <c r="C34" s="15" t="s">
        <v>54</v>
      </c>
      <c r="D34" s="12" t="s">
        <v>21</v>
      </c>
      <c r="E34" s="13">
        <v>58</v>
      </c>
      <c r="F34" s="14" t="s">
        <v>22</v>
      </c>
      <c r="G34" s="11" t="s">
        <v>23</v>
      </c>
      <c r="H34" s="11" t="s">
        <v>24</v>
      </c>
      <c r="I34" s="11">
        <v>4</v>
      </c>
      <c r="J34" s="11">
        <v>4299</v>
      </c>
      <c r="K34" s="26">
        <v>0.16</v>
      </c>
      <c r="L34" s="11">
        <f t="shared" si="0"/>
        <v>2751.2</v>
      </c>
      <c r="M34" s="27">
        <v>0.065</v>
      </c>
      <c r="N34" s="11">
        <f t="shared" si="6"/>
        <v>1065.2</v>
      </c>
      <c r="O34" s="28">
        <v>0.007</v>
      </c>
      <c r="P34" s="11">
        <f t="shared" si="1"/>
        <v>120</v>
      </c>
      <c r="Q34" s="34">
        <f>L34+N34+P34</f>
        <v>3936.4</v>
      </c>
    </row>
    <row r="35" s="2" customFormat="1" ht="36" customHeight="1" spans="1:17">
      <c r="A35" s="11">
        <v>30</v>
      </c>
      <c r="B35" s="11" t="s">
        <v>19</v>
      </c>
      <c r="C35" s="15" t="s">
        <v>55</v>
      </c>
      <c r="D35" s="12" t="s">
        <v>32</v>
      </c>
      <c r="E35" s="13">
        <v>43</v>
      </c>
      <c r="F35" s="14" t="s">
        <v>22</v>
      </c>
      <c r="G35" s="11" t="s">
        <v>23</v>
      </c>
      <c r="H35" s="11" t="s">
        <v>24</v>
      </c>
      <c r="I35" s="11">
        <v>4</v>
      </c>
      <c r="J35" s="11">
        <v>4299</v>
      </c>
      <c r="K35" s="26">
        <v>0.16</v>
      </c>
      <c r="L35" s="11">
        <f t="shared" si="0"/>
        <v>2751.2</v>
      </c>
      <c r="M35" s="27">
        <v>0.065</v>
      </c>
      <c r="N35" s="11">
        <f t="shared" si="6"/>
        <v>1065.2</v>
      </c>
      <c r="O35" s="28">
        <v>0.007</v>
      </c>
      <c r="P35" s="11">
        <f t="shared" si="1"/>
        <v>120</v>
      </c>
      <c r="Q35" s="34">
        <f>L35+N35+P35</f>
        <v>3936.4</v>
      </c>
    </row>
    <row r="36" s="2" customFormat="1" ht="36" customHeight="1" spans="1:17">
      <c r="A36" s="11">
        <v>31</v>
      </c>
      <c r="B36" s="11" t="s">
        <v>19</v>
      </c>
      <c r="C36" s="15" t="s">
        <v>56</v>
      </c>
      <c r="D36" s="12" t="s">
        <v>21</v>
      </c>
      <c r="E36" s="13">
        <v>52</v>
      </c>
      <c r="F36" s="14" t="s">
        <v>22</v>
      </c>
      <c r="G36" s="11" t="s">
        <v>23</v>
      </c>
      <c r="H36" s="11" t="s">
        <v>24</v>
      </c>
      <c r="I36" s="11">
        <v>4</v>
      </c>
      <c r="J36" s="11">
        <v>4299</v>
      </c>
      <c r="K36" s="26">
        <v>0.16</v>
      </c>
      <c r="L36" s="11">
        <f t="shared" si="0"/>
        <v>2751.2</v>
      </c>
      <c r="M36" s="27">
        <v>0.065</v>
      </c>
      <c r="N36" s="11">
        <f t="shared" ref="N36:N41" si="7">266.3*I36</f>
        <v>1065.2</v>
      </c>
      <c r="O36" s="28">
        <v>0.007</v>
      </c>
      <c r="P36" s="11">
        <f t="shared" si="1"/>
        <v>120</v>
      </c>
      <c r="Q36" s="34">
        <f t="shared" ref="Q36:Q41" si="8">L36+N36+P36</f>
        <v>3936.4</v>
      </c>
    </row>
    <row r="37" s="2" customFormat="1" ht="36" customHeight="1" spans="1:17">
      <c r="A37" s="11">
        <v>32</v>
      </c>
      <c r="B37" s="11" t="s">
        <v>19</v>
      </c>
      <c r="C37" s="15" t="s">
        <v>57</v>
      </c>
      <c r="D37" s="12" t="s">
        <v>32</v>
      </c>
      <c r="E37" s="13">
        <v>42</v>
      </c>
      <c r="F37" s="14" t="s">
        <v>22</v>
      </c>
      <c r="G37" s="11" t="s">
        <v>23</v>
      </c>
      <c r="H37" s="11" t="s">
        <v>24</v>
      </c>
      <c r="I37" s="11">
        <v>4</v>
      </c>
      <c r="J37" s="11">
        <v>4299</v>
      </c>
      <c r="K37" s="26">
        <v>0.16</v>
      </c>
      <c r="L37" s="11">
        <f t="shared" si="0"/>
        <v>2751.2</v>
      </c>
      <c r="M37" s="27">
        <v>0.065</v>
      </c>
      <c r="N37" s="11">
        <f t="shared" si="7"/>
        <v>1065.2</v>
      </c>
      <c r="O37" s="28">
        <v>0.007</v>
      </c>
      <c r="P37" s="11">
        <f t="shared" si="1"/>
        <v>120</v>
      </c>
      <c r="Q37" s="34">
        <f t="shared" si="8"/>
        <v>3936.4</v>
      </c>
    </row>
    <row r="38" s="2" customFormat="1" ht="36" customHeight="1" spans="1:17">
      <c r="A38" s="11">
        <v>33</v>
      </c>
      <c r="B38" s="11" t="s">
        <v>19</v>
      </c>
      <c r="C38" s="15" t="s">
        <v>58</v>
      </c>
      <c r="D38" s="12" t="s">
        <v>21</v>
      </c>
      <c r="E38" s="13">
        <v>57</v>
      </c>
      <c r="F38" s="14" t="s">
        <v>22</v>
      </c>
      <c r="G38" s="11" t="s">
        <v>23</v>
      </c>
      <c r="H38" s="11" t="s">
        <v>24</v>
      </c>
      <c r="I38" s="11">
        <v>4</v>
      </c>
      <c r="J38" s="11">
        <v>4299</v>
      </c>
      <c r="K38" s="26">
        <v>0.16</v>
      </c>
      <c r="L38" s="11">
        <f t="shared" si="0"/>
        <v>2751.2</v>
      </c>
      <c r="M38" s="27">
        <v>0.065</v>
      </c>
      <c r="N38" s="11">
        <f t="shared" si="7"/>
        <v>1065.2</v>
      </c>
      <c r="O38" s="28">
        <v>0.007</v>
      </c>
      <c r="P38" s="11">
        <f t="shared" si="1"/>
        <v>120</v>
      </c>
      <c r="Q38" s="34">
        <f t="shared" si="8"/>
        <v>3936.4</v>
      </c>
    </row>
    <row r="39" s="2" customFormat="1" ht="36" customHeight="1" spans="1:17">
      <c r="A39" s="11">
        <v>34</v>
      </c>
      <c r="B39" s="11" t="s">
        <v>19</v>
      </c>
      <c r="C39" s="15" t="s">
        <v>59</v>
      </c>
      <c r="D39" s="12" t="s">
        <v>21</v>
      </c>
      <c r="E39" s="13">
        <v>56</v>
      </c>
      <c r="F39" s="14" t="s">
        <v>22</v>
      </c>
      <c r="G39" s="11" t="s">
        <v>23</v>
      </c>
      <c r="H39" s="11" t="s">
        <v>24</v>
      </c>
      <c r="I39" s="11">
        <v>4</v>
      </c>
      <c r="J39" s="11">
        <v>4299</v>
      </c>
      <c r="K39" s="26">
        <v>0.16</v>
      </c>
      <c r="L39" s="11">
        <f t="shared" si="0"/>
        <v>2751.2</v>
      </c>
      <c r="M39" s="27">
        <v>0.065</v>
      </c>
      <c r="N39" s="11">
        <f t="shared" si="7"/>
        <v>1065.2</v>
      </c>
      <c r="O39" s="28">
        <v>0.007</v>
      </c>
      <c r="P39" s="11">
        <f t="shared" si="1"/>
        <v>120</v>
      </c>
      <c r="Q39" s="34">
        <f t="shared" si="8"/>
        <v>3936.4</v>
      </c>
    </row>
    <row r="40" s="2" customFormat="1" ht="36" customHeight="1" spans="1:17">
      <c r="A40" s="11"/>
      <c r="B40" s="8" t="s">
        <v>60</v>
      </c>
      <c r="C40" s="9"/>
      <c r="D40" s="9"/>
      <c r="E40" s="10"/>
      <c r="F40" s="6"/>
      <c r="G40" s="6"/>
      <c r="H40" s="6"/>
      <c r="I40" s="23"/>
      <c r="J40" s="6"/>
      <c r="K40" s="6"/>
      <c r="L40" s="6">
        <f>SUM(L41:L41)</f>
        <v>2751.2</v>
      </c>
      <c r="M40" s="6"/>
      <c r="N40" s="6">
        <f>SUM(N41:N41)</f>
        <v>1065.2</v>
      </c>
      <c r="O40" s="6"/>
      <c r="P40" s="6">
        <f>SUM(P41:P41)</f>
        <v>120</v>
      </c>
      <c r="Q40" s="6">
        <f>SUM(P40+N40+L40)</f>
        <v>3936.4</v>
      </c>
    </row>
    <row r="41" s="2" customFormat="1" ht="36" customHeight="1" spans="1:17">
      <c r="A41" s="11">
        <v>35</v>
      </c>
      <c r="B41" s="11" t="s">
        <v>61</v>
      </c>
      <c r="C41" s="16" t="s">
        <v>62</v>
      </c>
      <c r="D41" s="16" t="s">
        <v>32</v>
      </c>
      <c r="E41" s="16" t="s">
        <v>63</v>
      </c>
      <c r="F41" s="17" t="s">
        <v>22</v>
      </c>
      <c r="G41" s="18" t="s">
        <v>64</v>
      </c>
      <c r="H41" s="11" t="s">
        <v>24</v>
      </c>
      <c r="I41" s="29">
        <v>4</v>
      </c>
      <c r="J41" s="11">
        <v>4299</v>
      </c>
      <c r="K41" s="26">
        <v>0.16</v>
      </c>
      <c r="L41" s="11">
        <f>687.8*I41</f>
        <v>2751.2</v>
      </c>
      <c r="M41" s="27">
        <v>0.065</v>
      </c>
      <c r="N41" s="11">
        <f t="shared" si="7"/>
        <v>1065.2</v>
      </c>
      <c r="O41" s="28">
        <v>0.007</v>
      </c>
      <c r="P41" s="11">
        <f>30*I41</f>
        <v>120</v>
      </c>
      <c r="Q41" s="34">
        <f t="shared" si="8"/>
        <v>3936.4</v>
      </c>
    </row>
    <row r="42" s="2" customFormat="1" ht="36" customHeight="1" spans="1:17">
      <c r="A42" s="11"/>
      <c r="B42" s="8" t="s">
        <v>65</v>
      </c>
      <c r="C42" s="9"/>
      <c r="D42" s="9"/>
      <c r="E42" s="10"/>
      <c r="F42" s="13"/>
      <c r="G42" s="18"/>
      <c r="H42" s="18"/>
      <c r="I42" s="30"/>
      <c r="J42" s="13"/>
      <c r="K42" s="26"/>
      <c r="L42" s="6">
        <f>SUM(L43:L46)</f>
        <v>11692.6</v>
      </c>
      <c r="M42" s="6"/>
      <c r="N42" s="6">
        <f>SUM(N43:N46)</f>
        <v>4527.1</v>
      </c>
      <c r="O42" s="6"/>
      <c r="P42" s="6">
        <f>SUM(P43:P46)</f>
        <v>510</v>
      </c>
      <c r="Q42" s="6">
        <f>SUM(Q43:Q46)</f>
        <v>16729.7</v>
      </c>
    </row>
    <row r="43" s="2" customFormat="1" ht="36" customHeight="1" spans="1:17">
      <c r="A43" s="11">
        <v>36</v>
      </c>
      <c r="B43" s="11" t="s">
        <v>66</v>
      </c>
      <c r="C43" s="19" t="s">
        <v>67</v>
      </c>
      <c r="D43" s="19" t="s">
        <v>21</v>
      </c>
      <c r="E43" s="20">
        <v>40</v>
      </c>
      <c r="F43" s="20" t="s">
        <v>68</v>
      </c>
      <c r="G43" s="20" t="s">
        <v>23</v>
      </c>
      <c r="H43" s="18" t="s">
        <v>69</v>
      </c>
      <c r="I43" s="31">
        <v>2</v>
      </c>
      <c r="J43" s="11">
        <v>4299</v>
      </c>
      <c r="K43" s="26">
        <v>0.16</v>
      </c>
      <c r="L43" s="11">
        <f t="shared" ref="L43:L48" si="9">687.8*I43</f>
        <v>1375.6</v>
      </c>
      <c r="M43" s="27">
        <v>0.065</v>
      </c>
      <c r="N43" s="11">
        <f>266.3*I43</f>
        <v>532.6</v>
      </c>
      <c r="O43" s="28">
        <v>0.007</v>
      </c>
      <c r="P43" s="11">
        <f t="shared" ref="P43:P48" si="10">30*I43</f>
        <v>60</v>
      </c>
      <c r="Q43" s="34">
        <f>L43+N43+P43</f>
        <v>1968.2</v>
      </c>
    </row>
    <row r="44" s="2" customFormat="1" ht="36" customHeight="1" spans="1:17">
      <c r="A44" s="11">
        <v>37</v>
      </c>
      <c r="B44" s="11" t="s">
        <v>66</v>
      </c>
      <c r="C44" s="19" t="s">
        <v>70</v>
      </c>
      <c r="D44" s="19" t="s">
        <v>32</v>
      </c>
      <c r="E44" s="20">
        <v>25</v>
      </c>
      <c r="F44" s="20" t="s">
        <v>68</v>
      </c>
      <c r="G44" s="20" t="s">
        <v>71</v>
      </c>
      <c r="H44" s="11" t="s">
        <v>72</v>
      </c>
      <c r="I44" s="31">
        <v>5</v>
      </c>
      <c r="J44" s="11">
        <v>4299</v>
      </c>
      <c r="K44" s="26">
        <v>0.16</v>
      </c>
      <c r="L44" s="11">
        <f t="shared" si="9"/>
        <v>3439</v>
      </c>
      <c r="M44" s="27">
        <v>0.065</v>
      </c>
      <c r="N44" s="11">
        <f>266.3*I44</f>
        <v>1331.5</v>
      </c>
      <c r="O44" s="28">
        <v>0.007</v>
      </c>
      <c r="P44" s="11">
        <f t="shared" si="10"/>
        <v>150</v>
      </c>
      <c r="Q44" s="34">
        <f>L44+N44+P44</f>
        <v>4920.5</v>
      </c>
    </row>
    <row r="45" s="2" customFormat="1" ht="36" customHeight="1" spans="1:17">
      <c r="A45" s="11">
        <v>38</v>
      </c>
      <c r="B45" s="11" t="s">
        <v>66</v>
      </c>
      <c r="C45" s="19" t="s">
        <v>73</v>
      </c>
      <c r="D45" s="19" t="s">
        <v>21</v>
      </c>
      <c r="E45" s="20">
        <v>36</v>
      </c>
      <c r="F45" s="20" t="s">
        <v>68</v>
      </c>
      <c r="G45" s="20" t="s">
        <v>74</v>
      </c>
      <c r="H45" s="11" t="s">
        <v>72</v>
      </c>
      <c r="I45" s="31">
        <v>5</v>
      </c>
      <c r="J45" s="11">
        <v>4299</v>
      </c>
      <c r="K45" s="26">
        <v>0.16</v>
      </c>
      <c r="L45" s="11">
        <f t="shared" si="9"/>
        <v>3439</v>
      </c>
      <c r="M45" s="27">
        <v>0.065</v>
      </c>
      <c r="N45" s="11">
        <f>266.3*I45</f>
        <v>1331.5</v>
      </c>
      <c r="O45" s="28">
        <v>0.007</v>
      </c>
      <c r="P45" s="11">
        <f t="shared" si="10"/>
        <v>150</v>
      </c>
      <c r="Q45" s="34">
        <f>L45+N45+P45</f>
        <v>4920.5</v>
      </c>
    </row>
    <row r="46" s="2" customFormat="1" ht="36" customHeight="1" spans="1:17">
      <c r="A46" s="11">
        <v>39</v>
      </c>
      <c r="B46" s="11" t="s">
        <v>66</v>
      </c>
      <c r="C46" s="19" t="s">
        <v>75</v>
      </c>
      <c r="D46" s="19" t="s">
        <v>21</v>
      </c>
      <c r="E46" s="20">
        <v>44</v>
      </c>
      <c r="F46" s="20" t="s">
        <v>76</v>
      </c>
      <c r="G46" s="20" t="s">
        <v>77</v>
      </c>
      <c r="H46" s="11" t="s">
        <v>72</v>
      </c>
      <c r="I46" s="31">
        <v>5</v>
      </c>
      <c r="J46" s="11">
        <v>4299</v>
      </c>
      <c r="K46" s="26">
        <v>0.16</v>
      </c>
      <c r="L46" s="11">
        <f t="shared" si="9"/>
        <v>3439</v>
      </c>
      <c r="M46" s="27">
        <v>0.065</v>
      </c>
      <c r="N46" s="11">
        <f>266.3*I46</f>
        <v>1331.5</v>
      </c>
      <c r="O46" s="28">
        <v>0.007</v>
      </c>
      <c r="P46" s="11">
        <f t="shared" si="10"/>
        <v>150</v>
      </c>
      <c r="Q46" s="34">
        <f>L46+N46+P46</f>
        <v>4920.5</v>
      </c>
    </row>
    <row r="47" s="2" customFormat="1" ht="36" customHeight="1" spans="1:17">
      <c r="A47" s="11"/>
      <c r="B47" s="8" t="s">
        <v>78</v>
      </c>
      <c r="C47" s="9"/>
      <c r="D47" s="9"/>
      <c r="E47" s="10"/>
      <c r="F47" s="13"/>
      <c r="G47" s="18"/>
      <c r="H47" s="18"/>
      <c r="I47" s="30"/>
      <c r="J47" s="13"/>
      <c r="K47" s="26"/>
      <c r="L47" s="6">
        <f>SUM(L48:L52)</f>
        <v>14443.8</v>
      </c>
      <c r="M47" s="6"/>
      <c r="N47" s="6">
        <f>SUM(N48:N52)</f>
        <v>5592.3</v>
      </c>
      <c r="O47" s="6"/>
      <c r="P47" s="6">
        <f>SUM(P48:P52)</f>
        <v>630</v>
      </c>
      <c r="Q47" s="6">
        <f>SUM(P47+N47+L47)</f>
        <v>20666.1</v>
      </c>
    </row>
    <row r="48" s="2" customFormat="1" ht="36" customHeight="1" spans="1:17">
      <c r="A48" s="11">
        <v>40</v>
      </c>
      <c r="B48" s="11" t="s">
        <v>79</v>
      </c>
      <c r="C48" s="12" t="s">
        <v>80</v>
      </c>
      <c r="D48" s="12" t="s">
        <v>21</v>
      </c>
      <c r="E48" s="13">
        <v>37</v>
      </c>
      <c r="F48" s="21" t="s">
        <v>81</v>
      </c>
      <c r="G48" s="20" t="s">
        <v>82</v>
      </c>
      <c r="H48" s="18" t="s">
        <v>83</v>
      </c>
      <c r="I48" s="31">
        <v>3</v>
      </c>
      <c r="J48" s="11">
        <v>4299</v>
      </c>
      <c r="K48" s="26">
        <v>0.16</v>
      </c>
      <c r="L48" s="11">
        <f t="shared" si="9"/>
        <v>2063.4</v>
      </c>
      <c r="M48" s="27">
        <v>0.065</v>
      </c>
      <c r="N48" s="11">
        <f t="shared" ref="N48:N52" si="11">266.3*I48</f>
        <v>798.9</v>
      </c>
      <c r="O48" s="28">
        <v>0.007</v>
      </c>
      <c r="P48" s="11">
        <f t="shared" si="10"/>
        <v>90</v>
      </c>
      <c r="Q48" s="34">
        <f t="shared" ref="Q48:Q52" si="12">L48+N48+P48</f>
        <v>2952.3</v>
      </c>
    </row>
    <row r="49" s="2" customFormat="1" ht="36" customHeight="1" spans="1:17">
      <c r="A49" s="11">
        <v>41</v>
      </c>
      <c r="B49" s="11" t="s">
        <v>79</v>
      </c>
      <c r="C49" s="12" t="s">
        <v>84</v>
      </c>
      <c r="D49" s="12" t="s">
        <v>21</v>
      </c>
      <c r="E49" s="13">
        <v>58</v>
      </c>
      <c r="F49" s="21" t="s">
        <v>22</v>
      </c>
      <c r="G49" s="20" t="s">
        <v>85</v>
      </c>
      <c r="H49" s="18" t="s">
        <v>72</v>
      </c>
      <c r="I49" s="31">
        <v>5</v>
      </c>
      <c r="J49" s="11">
        <v>4299</v>
      </c>
      <c r="K49" s="26">
        <v>0.16</v>
      </c>
      <c r="L49" s="11">
        <f t="shared" ref="L49:L55" si="13">687.8*I49</f>
        <v>3439</v>
      </c>
      <c r="M49" s="27">
        <v>0.065</v>
      </c>
      <c r="N49" s="11">
        <f t="shared" si="11"/>
        <v>1331.5</v>
      </c>
      <c r="O49" s="28">
        <v>0.007</v>
      </c>
      <c r="P49" s="11">
        <f t="shared" ref="P49:P55" si="14">30*I49</f>
        <v>150</v>
      </c>
      <c r="Q49" s="34">
        <f t="shared" si="12"/>
        <v>4920.5</v>
      </c>
    </row>
    <row r="50" s="2" customFormat="1" ht="36" customHeight="1" spans="1:17">
      <c r="A50" s="11">
        <v>42</v>
      </c>
      <c r="B50" s="11" t="s">
        <v>79</v>
      </c>
      <c r="C50" s="12" t="s">
        <v>86</v>
      </c>
      <c r="D50" s="12" t="s">
        <v>21</v>
      </c>
      <c r="E50" s="13">
        <v>57</v>
      </c>
      <c r="F50" s="21" t="s">
        <v>22</v>
      </c>
      <c r="G50" s="20" t="s">
        <v>87</v>
      </c>
      <c r="H50" s="18" t="s">
        <v>72</v>
      </c>
      <c r="I50" s="31">
        <v>5</v>
      </c>
      <c r="J50" s="11">
        <v>4299</v>
      </c>
      <c r="K50" s="26">
        <v>0.16</v>
      </c>
      <c r="L50" s="11">
        <f t="shared" si="13"/>
        <v>3439</v>
      </c>
      <c r="M50" s="27">
        <v>0.065</v>
      </c>
      <c r="N50" s="11">
        <f t="shared" si="11"/>
        <v>1331.5</v>
      </c>
      <c r="O50" s="28">
        <v>0.007</v>
      </c>
      <c r="P50" s="11">
        <f t="shared" si="14"/>
        <v>150</v>
      </c>
      <c r="Q50" s="34">
        <f t="shared" si="12"/>
        <v>4920.5</v>
      </c>
    </row>
    <row r="51" s="2" customFormat="1" ht="36" customHeight="1" spans="1:17">
      <c r="A51" s="11">
        <v>43</v>
      </c>
      <c r="B51" s="11" t="s">
        <v>79</v>
      </c>
      <c r="C51" s="12" t="s">
        <v>88</v>
      </c>
      <c r="D51" s="12" t="s">
        <v>21</v>
      </c>
      <c r="E51" s="13">
        <v>58</v>
      </c>
      <c r="F51" s="21" t="s">
        <v>22</v>
      </c>
      <c r="G51" s="20" t="s">
        <v>89</v>
      </c>
      <c r="H51" s="18" t="s">
        <v>83</v>
      </c>
      <c r="I51" s="31">
        <v>3</v>
      </c>
      <c r="J51" s="11">
        <v>4299</v>
      </c>
      <c r="K51" s="26">
        <v>0.16</v>
      </c>
      <c r="L51" s="11">
        <f t="shared" si="13"/>
        <v>2063.4</v>
      </c>
      <c r="M51" s="27">
        <v>0.065</v>
      </c>
      <c r="N51" s="11">
        <f t="shared" si="11"/>
        <v>798.9</v>
      </c>
      <c r="O51" s="28">
        <v>0.007</v>
      </c>
      <c r="P51" s="11">
        <f t="shared" si="14"/>
        <v>90</v>
      </c>
      <c r="Q51" s="34">
        <f t="shared" si="12"/>
        <v>2952.3</v>
      </c>
    </row>
    <row r="52" s="2" customFormat="1" ht="36" customHeight="1" spans="1:17">
      <c r="A52" s="11">
        <v>44</v>
      </c>
      <c r="B52" s="11" t="s">
        <v>79</v>
      </c>
      <c r="C52" s="12" t="s">
        <v>90</v>
      </c>
      <c r="D52" s="12" t="s">
        <v>21</v>
      </c>
      <c r="E52" s="13">
        <v>59</v>
      </c>
      <c r="F52" s="21" t="s">
        <v>22</v>
      </c>
      <c r="G52" s="20" t="s">
        <v>89</v>
      </c>
      <c r="H52" s="18" t="s">
        <v>72</v>
      </c>
      <c r="I52" s="31">
        <v>5</v>
      </c>
      <c r="J52" s="11">
        <v>4299</v>
      </c>
      <c r="K52" s="26">
        <v>0.16</v>
      </c>
      <c r="L52" s="11">
        <f t="shared" si="13"/>
        <v>3439</v>
      </c>
      <c r="M52" s="27">
        <v>0.065</v>
      </c>
      <c r="N52" s="11">
        <f t="shared" si="11"/>
        <v>1331.5</v>
      </c>
      <c r="O52" s="28">
        <v>0.007</v>
      </c>
      <c r="P52" s="11">
        <f t="shared" si="14"/>
        <v>150</v>
      </c>
      <c r="Q52" s="34">
        <f t="shared" si="12"/>
        <v>4920.5</v>
      </c>
    </row>
    <row r="53" s="2" customFormat="1" ht="36" customHeight="1" spans="1:17">
      <c r="A53" s="11"/>
      <c r="B53" s="8" t="s">
        <v>91</v>
      </c>
      <c r="C53" s="9"/>
      <c r="D53" s="9"/>
      <c r="E53" s="10"/>
      <c r="F53" s="13"/>
      <c r="G53" s="18"/>
      <c r="H53" s="18"/>
      <c r="I53" s="30"/>
      <c r="J53" s="13"/>
      <c r="K53" s="26"/>
      <c r="L53" s="6">
        <f>SUM(L54:L55)</f>
        <v>6190.2</v>
      </c>
      <c r="M53" s="6"/>
      <c r="N53" s="6">
        <f>SUM(N54:N55)</f>
        <v>0</v>
      </c>
      <c r="O53" s="6"/>
      <c r="P53" s="6">
        <f>SUM(P54:P55)</f>
        <v>270</v>
      </c>
      <c r="Q53" s="6">
        <f>SUM(P53+N53+L53)</f>
        <v>6460.2</v>
      </c>
    </row>
    <row r="54" s="2" customFormat="1" ht="36" customHeight="1" spans="1:17">
      <c r="A54" s="11">
        <v>45</v>
      </c>
      <c r="B54" s="11" t="s">
        <v>92</v>
      </c>
      <c r="C54" s="12" t="s">
        <v>93</v>
      </c>
      <c r="D54" s="12" t="s">
        <v>32</v>
      </c>
      <c r="E54" s="13">
        <v>47</v>
      </c>
      <c r="F54" s="21" t="s">
        <v>22</v>
      </c>
      <c r="G54" s="18" t="s">
        <v>94</v>
      </c>
      <c r="H54" s="18" t="s">
        <v>72</v>
      </c>
      <c r="I54" s="31">
        <v>5</v>
      </c>
      <c r="J54" s="11">
        <v>4299</v>
      </c>
      <c r="K54" s="26">
        <v>0.16</v>
      </c>
      <c r="L54" s="11">
        <f t="shared" si="13"/>
        <v>3439</v>
      </c>
      <c r="M54" s="27">
        <v>0.065</v>
      </c>
      <c r="N54" s="11">
        <v>0</v>
      </c>
      <c r="O54" s="28">
        <v>0.007</v>
      </c>
      <c r="P54" s="11">
        <f t="shared" si="14"/>
        <v>150</v>
      </c>
      <c r="Q54" s="34">
        <f t="shared" ref="Q54:Q59" si="15">L54+N54+P54</f>
        <v>3589</v>
      </c>
    </row>
    <row r="55" s="2" customFormat="1" ht="36" customHeight="1" spans="1:17">
      <c r="A55" s="11">
        <v>46</v>
      </c>
      <c r="B55" s="11" t="s">
        <v>92</v>
      </c>
      <c r="C55" s="12" t="s">
        <v>95</v>
      </c>
      <c r="D55" s="12" t="s">
        <v>32</v>
      </c>
      <c r="E55" s="13">
        <v>41</v>
      </c>
      <c r="F55" s="21" t="s">
        <v>22</v>
      </c>
      <c r="G55" s="18" t="s">
        <v>96</v>
      </c>
      <c r="H55" s="18" t="s">
        <v>97</v>
      </c>
      <c r="I55" s="31">
        <v>4</v>
      </c>
      <c r="J55" s="11">
        <v>4299</v>
      </c>
      <c r="K55" s="26">
        <v>0.16</v>
      </c>
      <c r="L55" s="11">
        <f t="shared" si="13"/>
        <v>2751.2</v>
      </c>
      <c r="M55" s="27">
        <v>0.065</v>
      </c>
      <c r="N55" s="11">
        <v>0</v>
      </c>
      <c r="O55" s="28">
        <v>0.007</v>
      </c>
      <c r="P55" s="11">
        <f t="shared" si="14"/>
        <v>120</v>
      </c>
      <c r="Q55" s="34">
        <f t="shared" si="15"/>
        <v>2871.2</v>
      </c>
    </row>
    <row r="56" s="2" customFormat="1" ht="36" customHeight="1" spans="1:17">
      <c r="A56" s="11"/>
      <c r="B56" s="8" t="s">
        <v>98</v>
      </c>
      <c r="C56" s="9"/>
      <c r="D56" s="9"/>
      <c r="E56" s="10"/>
      <c r="F56" s="13"/>
      <c r="G56" s="18"/>
      <c r="H56" s="18"/>
      <c r="I56" s="30"/>
      <c r="J56" s="13"/>
      <c r="K56" s="26"/>
      <c r="L56" s="6">
        <f>SUM(L57:L59)</f>
        <v>8189.04</v>
      </c>
      <c r="M56" s="6"/>
      <c r="N56" s="6">
        <f>SUM(N57:N59)</f>
        <v>1864.1</v>
      </c>
      <c r="O56" s="6"/>
      <c r="P56" s="6">
        <f>SUM(P57:P59)</f>
        <v>357.36</v>
      </c>
      <c r="Q56" s="6">
        <f>SUM(Q57:Q59)</f>
        <v>10410.5</v>
      </c>
    </row>
    <row r="57" s="2" customFormat="1" ht="36" customHeight="1" spans="1:17">
      <c r="A57" s="11">
        <v>47</v>
      </c>
      <c r="B57" s="11" t="s">
        <v>99</v>
      </c>
      <c r="C57" s="12" t="s">
        <v>100</v>
      </c>
      <c r="D57" s="12" t="s">
        <v>32</v>
      </c>
      <c r="E57" s="13">
        <v>49</v>
      </c>
      <c r="F57" s="13" t="s">
        <v>22</v>
      </c>
      <c r="G57" s="20" t="s">
        <v>101</v>
      </c>
      <c r="H57" s="18" t="s">
        <v>72</v>
      </c>
      <c r="I57" s="31">
        <v>5</v>
      </c>
      <c r="J57" s="11">
        <v>4299</v>
      </c>
      <c r="K57" s="26">
        <v>0.16</v>
      </c>
      <c r="L57" s="11">
        <f t="shared" ref="L57:L59" si="16">687.8*I57</f>
        <v>3439</v>
      </c>
      <c r="M57" s="27">
        <v>0.065</v>
      </c>
      <c r="N57" s="11">
        <f t="shared" ref="N57:N59" si="17">266.3*I57</f>
        <v>1331.5</v>
      </c>
      <c r="O57" s="28">
        <v>0.007</v>
      </c>
      <c r="P57" s="11">
        <f t="shared" ref="P57:P59" si="18">30*I57</f>
        <v>150</v>
      </c>
      <c r="Q57" s="34">
        <f t="shared" si="15"/>
        <v>4920.5</v>
      </c>
    </row>
    <row r="58" s="2" customFormat="1" ht="36" customHeight="1" spans="1:17">
      <c r="A58" s="11">
        <v>48</v>
      </c>
      <c r="B58" s="11" t="s">
        <v>99</v>
      </c>
      <c r="C58" s="12" t="s">
        <v>102</v>
      </c>
      <c r="D58" s="12" t="s">
        <v>32</v>
      </c>
      <c r="E58" s="13">
        <v>47</v>
      </c>
      <c r="F58" s="13" t="s">
        <v>22</v>
      </c>
      <c r="G58" s="20" t="s">
        <v>101</v>
      </c>
      <c r="H58" s="18" t="s">
        <v>72</v>
      </c>
      <c r="I58" s="31">
        <v>5</v>
      </c>
      <c r="J58" s="11">
        <v>4299</v>
      </c>
      <c r="K58" s="26">
        <v>0.16</v>
      </c>
      <c r="L58" s="11">
        <f t="shared" ref="L58:L62" si="19">687.8*I58</f>
        <v>3439</v>
      </c>
      <c r="M58" s="27">
        <v>0.065</v>
      </c>
      <c r="N58" s="11">
        <v>0</v>
      </c>
      <c r="O58" s="28">
        <v>0.007</v>
      </c>
      <c r="P58" s="11">
        <f t="shared" si="18"/>
        <v>150</v>
      </c>
      <c r="Q58" s="34">
        <f t="shared" si="15"/>
        <v>3589</v>
      </c>
    </row>
    <row r="59" s="2" customFormat="1" ht="36" customHeight="1" spans="1:17">
      <c r="A59" s="11">
        <v>49</v>
      </c>
      <c r="B59" s="11" t="s">
        <v>99</v>
      </c>
      <c r="C59" s="12" t="s">
        <v>103</v>
      </c>
      <c r="D59" s="12" t="s">
        <v>32</v>
      </c>
      <c r="E59" s="13">
        <v>46</v>
      </c>
      <c r="F59" s="13" t="s">
        <v>22</v>
      </c>
      <c r="G59" s="20" t="s">
        <v>104</v>
      </c>
      <c r="H59" s="18" t="s">
        <v>69</v>
      </c>
      <c r="I59" s="31">
        <v>2</v>
      </c>
      <c r="J59" s="11">
        <v>4097</v>
      </c>
      <c r="K59" s="26">
        <v>0.16</v>
      </c>
      <c r="L59" s="11">
        <f>655.52*I59</f>
        <v>1311.04</v>
      </c>
      <c r="M59" s="27">
        <v>0.065</v>
      </c>
      <c r="N59" s="11">
        <f t="shared" ref="N59:N62" si="20">266.3*I59</f>
        <v>532.6</v>
      </c>
      <c r="O59" s="28">
        <v>0.007</v>
      </c>
      <c r="P59" s="11">
        <f>28.68*I59</f>
        <v>57.36</v>
      </c>
      <c r="Q59" s="34">
        <f t="shared" si="15"/>
        <v>1901</v>
      </c>
    </row>
    <row r="60" s="2" customFormat="1" ht="36" customHeight="1" spans="1:17">
      <c r="A60" s="11"/>
      <c r="B60" s="8" t="s">
        <v>105</v>
      </c>
      <c r="C60" s="9"/>
      <c r="D60" s="9"/>
      <c r="E60" s="10"/>
      <c r="F60" s="13"/>
      <c r="G60" s="18"/>
      <c r="H60" s="18"/>
      <c r="I60" s="30"/>
      <c r="J60" s="13"/>
      <c r="K60" s="26"/>
      <c r="L60" s="6">
        <f>SUM(L61:L62)</f>
        <v>4814.6</v>
      </c>
      <c r="M60" s="6"/>
      <c r="N60" s="6">
        <f>SUM(N61:N62)</f>
        <v>1864.1</v>
      </c>
      <c r="O60" s="6"/>
      <c r="P60" s="6">
        <f>SUM(P61:P62)</f>
        <v>210</v>
      </c>
      <c r="Q60" s="6">
        <f>SUM(Q61:Q62)</f>
        <v>6888.7</v>
      </c>
    </row>
    <row r="61" s="2" customFormat="1" ht="36" customHeight="1" spans="1:17">
      <c r="A61" s="11">
        <v>50</v>
      </c>
      <c r="B61" s="11" t="s">
        <v>106</v>
      </c>
      <c r="C61" s="12" t="s">
        <v>107</v>
      </c>
      <c r="D61" s="12" t="s">
        <v>21</v>
      </c>
      <c r="E61" s="13">
        <v>33</v>
      </c>
      <c r="F61" s="13" t="s">
        <v>108</v>
      </c>
      <c r="G61" s="20" t="s">
        <v>109</v>
      </c>
      <c r="H61" s="18" t="s">
        <v>110</v>
      </c>
      <c r="I61" s="31">
        <v>3</v>
      </c>
      <c r="J61" s="11">
        <v>4299</v>
      </c>
      <c r="K61" s="26">
        <v>0.16</v>
      </c>
      <c r="L61" s="11">
        <f t="shared" si="19"/>
        <v>2063.4</v>
      </c>
      <c r="M61" s="27">
        <v>0.065</v>
      </c>
      <c r="N61" s="11">
        <f t="shared" si="20"/>
        <v>798.9</v>
      </c>
      <c r="O61" s="28">
        <v>0.007</v>
      </c>
      <c r="P61" s="11">
        <f t="shared" ref="P61:P64" si="21">30*I61</f>
        <v>90</v>
      </c>
      <c r="Q61" s="34">
        <f>L61+N61+P61</f>
        <v>2952.3</v>
      </c>
    </row>
    <row r="62" s="2" customFormat="1" ht="36" customHeight="1" spans="1:17">
      <c r="A62" s="11">
        <v>51</v>
      </c>
      <c r="B62" s="11" t="s">
        <v>106</v>
      </c>
      <c r="C62" s="12" t="s">
        <v>111</v>
      </c>
      <c r="D62" s="12" t="s">
        <v>32</v>
      </c>
      <c r="E62" s="13">
        <v>43</v>
      </c>
      <c r="F62" s="13" t="s">
        <v>22</v>
      </c>
      <c r="G62" s="20" t="s">
        <v>112</v>
      </c>
      <c r="H62" s="18" t="s">
        <v>113</v>
      </c>
      <c r="I62" s="31">
        <v>4</v>
      </c>
      <c r="J62" s="11">
        <v>4299</v>
      </c>
      <c r="K62" s="26">
        <v>0.16</v>
      </c>
      <c r="L62" s="11">
        <f t="shared" si="19"/>
        <v>2751.2</v>
      </c>
      <c r="M62" s="27">
        <v>0.065</v>
      </c>
      <c r="N62" s="11">
        <f t="shared" si="20"/>
        <v>1065.2</v>
      </c>
      <c r="O62" s="28">
        <v>0.007</v>
      </c>
      <c r="P62" s="11">
        <f t="shared" si="21"/>
        <v>120</v>
      </c>
      <c r="Q62" s="34">
        <f>L62+N62+P62</f>
        <v>3936.4</v>
      </c>
    </row>
    <row r="63" s="2" customFormat="1" ht="36" customHeight="1" spans="1:17">
      <c r="A63" s="11"/>
      <c r="B63" s="8" t="s">
        <v>114</v>
      </c>
      <c r="C63" s="9"/>
      <c r="D63" s="9"/>
      <c r="E63" s="10"/>
      <c r="F63" s="13"/>
      <c r="G63" s="18"/>
      <c r="H63" s="18"/>
      <c r="I63" s="30"/>
      <c r="J63" s="13"/>
      <c r="K63" s="26"/>
      <c r="L63" s="6">
        <f t="shared" ref="L63:Q63" si="22">SUM(L64:L64)</f>
        <v>2751.2</v>
      </c>
      <c r="M63" s="6"/>
      <c r="N63" s="6">
        <f t="shared" si="22"/>
        <v>1065.2</v>
      </c>
      <c r="O63" s="6"/>
      <c r="P63" s="6">
        <f t="shared" si="22"/>
        <v>120</v>
      </c>
      <c r="Q63" s="6">
        <f t="shared" si="22"/>
        <v>3936.4</v>
      </c>
    </row>
    <row r="64" s="2" customFormat="1" ht="36" customHeight="1" spans="1:17">
      <c r="A64" s="11">
        <v>52</v>
      </c>
      <c r="B64" s="11" t="s">
        <v>115</v>
      </c>
      <c r="C64" s="12" t="s">
        <v>116</v>
      </c>
      <c r="D64" s="12" t="s">
        <v>21</v>
      </c>
      <c r="E64" s="13">
        <v>30</v>
      </c>
      <c r="F64" s="13" t="s">
        <v>108</v>
      </c>
      <c r="G64" s="20" t="s">
        <v>109</v>
      </c>
      <c r="H64" s="18" t="s">
        <v>113</v>
      </c>
      <c r="I64" s="31">
        <v>4</v>
      </c>
      <c r="J64" s="11">
        <v>4299</v>
      </c>
      <c r="K64" s="26">
        <v>0.16</v>
      </c>
      <c r="L64" s="11">
        <f t="shared" ref="L64:L68" si="23">687.8*I64</f>
        <v>2751.2</v>
      </c>
      <c r="M64" s="27">
        <v>0.065</v>
      </c>
      <c r="N64" s="11">
        <f t="shared" ref="N64:N68" si="24">266.3*I64</f>
        <v>1065.2</v>
      </c>
      <c r="O64" s="28">
        <v>0.007</v>
      </c>
      <c r="P64" s="11">
        <f t="shared" si="21"/>
        <v>120</v>
      </c>
      <c r="Q64" s="34">
        <f t="shared" ref="Q64:Q68" si="25">L64+N64+P64</f>
        <v>3936.4</v>
      </c>
    </row>
    <row r="65" s="2" customFormat="1" ht="36" customHeight="1" spans="1:17">
      <c r="A65" s="11"/>
      <c r="B65" s="8" t="s">
        <v>117</v>
      </c>
      <c r="C65" s="9"/>
      <c r="D65" s="9"/>
      <c r="E65" s="10"/>
      <c r="F65" s="30"/>
      <c r="G65" s="30"/>
      <c r="H65" s="11"/>
      <c r="I65" s="30"/>
      <c r="J65" s="13"/>
      <c r="K65" s="37"/>
      <c r="L65" s="6">
        <f t="shared" ref="L65:Q65" si="26">SUM(L66:L66)</f>
        <v>687.8</v>
      </c>
      <c r="M65" s="6"/>
      <c r="N65" s="6">
        <f t="shared" si="26"/>
        <v>266.3</v>
      </c>
      <c r="O65" s="6"/>
      <c r="P65" s="6">
        <f t="shared" si="26"/>
        <v>30</v>
      </c>
      <c r="Q65" s="6">
        <f t="shared" si="26"/>
        <v>984.1</v>
      </c>
    </row>
    <row r="66" s="2" customFormat="1" ht="36" customHeight="1" spans="1:17">
      <c r="A66" s="11">
        <v>53</v>
      </c>
      <c r="B66" s="11" t="s">
        <v>118</v>
      </c>
      <c r="C66" s="11" t="s">
        <v>119</v>
      </c>
      <c r="D66" s="11" t="s">
        <v>32</v>
      </c>
      <c r="E66" s="11">
        <v>43</v>
      </c>
      <c r="F66" s="11" t="s">
        <v>22</v>
      </c>
      <c r="G66" s="11" t="s">
        <v>120</v>
      </c>
      <c r="H66" s="18">
        <v>2025.11</v>
      </c>
      <c r="I66" s="31">
        <v>1</v>
      </c>
      <c r="J66" s="11">
        <v>4299</v>
      </c>
      <c r="K66" s="26">
        <v>0.16</v>
      </c>
      <c r="L66" s="11">
        <f t="shared" si="23"/>
        <v>687.8</v>
      </c>
      <c r="M66" s="27">
        <v>0.065</v>
      </c>
      <c r="N66" s="11">
        <f t="shared" si="24"/>
        <v>266.3</v>
      </c>
      <c r="O66" s="28">
        <v>0.007</v>
      </c>
      <c r="P66" s="11">
        <f t="shared" ref="P66:P70" si="27">30*I66</f>
        <v>30</v>
      </c>
      <c r="Q66" s="34">
        <f t="shared" si="25"/>
        <v>984.1</v>
      </c>
    </row>
    <row r="67" s="2" customFormat="1" ht="36" customHeight="1" spans="1:17">
      <c r="A67" s="11"/>
      <c r="B67" s="8" t="s">
        <v>121</v>
      </c>
      <c r="C67" s="9"/>
      <c r="D67" s="9"/>
      <c r="E67" s="10"/>
      <c r="F67" s="30"/>
      <c r="G67" s="30"/>
      <c r="H67" s="11"/>
      <c r="I67" s="30"/>
      <c r="J67" s="13"/>
      <c r="K67" s="37"/>
      <c r="L67" s="6">
        <f t="shared" ref="L67:Q67" si="28">SUM(L68:L68)</f>
        <v>2751.2</v>
      </c>
      <c r="M67" s="6"/>
      <c r="N67" s="6">
        <f t="shared" si="28"/>
        <v>0</v>
      </c>
      <c r="O67" s="6"/>
      <c r="P67" s="6">
        <f t="shared" si="28"/>
        <v>120</v>
      </c>
      <c r="Q67" s="6">
        <f t="shared" si="28"/>
        <v>2871.2</v>
      </c>
    </row>
    <row r="68" s="2" customFormat="1" ht="36" customHeight="1" spans="1:17">
      <c r="A68" s="11">
        <v>54</v>
      </c>
      <c r="B68" s="11" t="s">
        <v>122</v>
      </c>
      <c r="C68" s="11" t="s">
        <v>123</v>
      </c>
      <c r="D68" s="11" t="s">
        <v>32</v>
      </c>
      <c r="E68" s="11">
        <v>43</v>
      </c>
      <c r="F68" s="11" t="s">
        <v>22</v>
      </c>
      <c r="G68" s="11" t="s">
        <v>124</v>
      </c>
      <c r="H68" s="18" t="s">
        <v>24</v>
      </c>
      <c r="I68" s="31">
        <v>4</v>
      </c>
      <c r="J68" s="11">
        <v>4299</v>
      </c>
      <c r="K68" s="26">
        <v>0.16</v>
      </c>
      <c r="L68" s="11">
        <f t="shared" si="23"/>
        <v>2751.2</v>
      </c>
      <c r="M68" s="27">
        <v>0.065</v>
      </c>
      <c r="N68" s="11">
        <v>0</v>
      </c>
      <c r="O68" s="28">
        <v>0.007</v>
      </c>
      <c r="P68" s="11">
        <f t="shared" si="27"/>
        <v>120</v>
      </c>
      <c r="Q68" s="34">
        <f t="shared" si="25"/>
        <v>2871.2</v>
      </c>
    </row>
    <row r="69" s="2" customFormat="1" ht="36" customHeight="1" spans="1:17">
      <c r="A69" s="11"/>
      <c r="B69" s="8" t="s">
        <v>125</v>
      </c>
      <c r="C69" s="9"/>
      <c r="D69" s="9"/>
      <c r="E69" s="10"/>
      <c r="F69" s="30"/>
      <c r="G69" s="30"/>
      <c r="H69" s="11"/>
      <c r="I69" s="30"/>
      <c r="J69" s="13"/>
      <c r="K69" s="37"/>
      <c r="L69" s="6">
        <f t="shared" ref="L69:Q69" si="29">SUM(L70:L70)</f>
        <v>687.8</v>
      </c>
      <c r="M69" s="6"/>
      <c r="N69" s="6">
        <f t="shared" si="29"/>
        <v>266.3</v>
      </c>
      <c r="O69" s="6"/>
      <c r="P69" s="6">
        <f t="shared" si="29"/>
        <v>30</v>
      </c>
      <c r="Q69" s="6">
        <f t="shared" si="29"/>
        <v>984.1</v>
      </c>
    </row>
    <row r="70" s="2" customFormat="1" ht="36" customHeight="1" spans="1:17">
      <c r="A70" s="11">
        <v>55</v>
      </c>
      <c r="B70" s="11" t="s">
        <v>126</v>
      </c>
      <c r="C70" s="11" t="s">
        <v>127</v>
      </c>
      <c r="D70" s="11" t="s">
        <v>21</v>
      </c>
      <c r="E70" s="11">
        <v>43</v>
      </c>
      <c r="F70" s="20" t="s">
        <v>68</v>
      </c>
      <c r="G70" s="11" t="s">
        <v>120</v>
      </c>
      <c r="H70" s="18">
        <v>2025.11</v>
      </c>
      <c r="I70" s="31">
        <v>1</v>
      </c>
      <c r="J70" s="11">
        <v>4299</v>
      </c>
      <c r="K70" s="26">
        <v>0.16</v>
      </c>
      <c r="L70" s="11">
        <f>687.8*I70</f>
        <v>687.8</v>
      </c>
      <c r="M70" s="27">
        <v>0.065</v>
      </c>
      <c r="N70" s="11">
        <f>266.3*I70</f>
        <v>266.3</v>
      </c>
      <c r="O70" s="28">
        <v>0.007</v>
      </c>
      <c r="P70" s="11">
        <f t="shared" si="27"/>
        <v>30</v>
      </c>
      <c r="Q70" s="34">
        <f>L70+N70+P70</f>
        <v>984.1</v>
      </c>
    </row>
    <row r="71" s="2" customFormat="1" ht="36" customHeight="1" spans="1:17">
      <c r="A71" s="35" t="s">
        <v>128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8"/>
    </row>
    <row r="72" ht="55" customHeight="1" spans="1:17">
      <c r="A72" s="36" t="s">
        <v>129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ht="23" customHeight="1" spans="2:12">
      <c r="B73" s="3" t="s">
        <v>130</v>
      </c>
      <c r="L73" s="1" t="s">
        <v>131</v>
      </c>
    </row>
  </sheetData>
  <protectedRanges>
    <protectedRange sqref="C41" name="区域1_3"/>
    <protectedRange sqref="B21:B22" name="区域1_7"/>
    <protectedRange sqref="B18:B20" name="区域1_10_1"/>
    <protectedRange sqref="C21:C22" name="区域1_7_1"/>
    <protectedRange sqref="G18:G20" name="区域1_6"/>
    <protectedRange sqref="C29" name="区域1_3_3"/>
    <protectedRange sqref="C15:C22" name="区域1_7_1_1"/>
    <protectedRange sqref="C31:C34" name="区域1_13"/>
    <protectedRange sqref="C35:C38" name="区域1_16"/>
    <protectedRange sqref="C14" name="区域1_20"/>
  </protectedRanges>
  <mergeCells count="29">
    <mergeCell ref="A1:Q1"/>
    <mergeCell ref="A2:Q2"/>
    <mergeCell ref="K3:L3"/>
    <mergeCell ref="M3:N3"/>
    <mergeCell ref="O3:P3"/>
    <mergeCell ref="B5:E5"/>
    <mergeCell ref="B40:E40"/>
    <mergeCell ref="B42:E42"/>
    <mergeCell ref="B47:E47"/>
    <mergeCell ref="B53:E53"/>
    <mergeCell ref="B56:E56"/>
    <mergeCell ref="B60:E60"/>
    <mergeCell ref="B63:E63"/>
    <mergeCell ref="B65:E65"/>
    <mergeCell ref="B67:E67"/>
    <mergeCell ref="B69:E69"/>
    <mergeCell ref="A71:Q71"/>
    <mergeCell ref="A72:Q7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conditionalFormatting sqref="C52">
    <cfRule type="duplicateValues" dxfId="0" priority="12"/>
  </conditionalFormatting>
  <conditionalFormatting sqref="C55">
    <cfRule type="duplicateValues" dxfId="0" priority="10"/>
  </conditionalFormatting>
  <conditionalFormatting sqref="C59">
    <cfRule type="duplicateValues" dxfId="0" priority="8"/>
  </conditionalFormatting>
  <conditionalFormatting sqref="C61">
    <cfRule type="duplicateValues" dxfId="0" priority="26"/>
  </conditionalFormatting>
  <conditionalFormatting sqref="C62">
    <cfRule type="duplicateValues" dxfId="0" priority="6"/>
  </conditionalFormatting>
  <conditionalFormatting sqref="C64">
    <cfRule type="duplicateValues" dxfId="0" priority="24"/>
  </conditionalFormatting>
  <conditionalFormatting sqref="C66">
    <cfRule type="duplicateValues" dxfId="0" priority="22"/>
  </conditionalFormatting>
  <conditionalFormatting sqref="C68">
    <cfRule type="duplicateValues" dxfId="0" priority="4"/>
  </conditionalFormatting>
  <conditionalFormatting sqref="C70">
    <cfRule type="duplicateValues" dxfId="0" priority="2"/>
  </conditionalFormatting>
  <conditionalFormatting sqref="C73">
    <cfRule type="duplicateValues" dxfId="0" priority="17"/>
  </conditionalFormatting>
  <conditionalFormatting sqref="C57:C58">
    <cfRule type="duplicateValues" dxfId="0" priority="20"/>
  </conditionalFormatting>
  <conditionalFormatting sqref="C3:C4 C41 C43:C46 C48:C51 C54 C74:C1048576">
    <cfRule type="duplicateValues" dxfId="0" priority="79"/>
  </conditionalFormatting>
  <conditionalFormatting sqref="C41 C43:C46 C48:C51 C54">
    <cfRule type="duplicateValues" dxfId="0" priority="80"/>
  </conditionalFormatting>
  <pageMargins left="0.747916666666667" right="0.629861111111111" top="0.865972222222222" bottom="0.511805555555556" header="0.275" footer="0.275"/>
  <pageSetup paperSize="9" scale="65" fitToHeight="0" orientation="portrait" horizontalDpi="600"/>
  <headerFooter>
    <oddFooter>&amp;C第 &amp;P 页</oddFooter>
  </headerFooter>
  <ignoredErrors>
    <ignoredError sqref="Q6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3" rangeCreator="" othersAccessPermission="edit"/>
    <arrUserId title="区域1_7" rangeCreator="" othersAccessPermission="edit"/>
    <arrUserId title="区域1_10_1" rangeCreator="" othersAccessPermission="edit"/>
    <arrUserId title="区域1_7_1" rangeCreator="" othersAccessPermission="edit"/>
    <arrUserId title="区域1_6" rangeCreator="" othersAccessPermission="edit"/>
    <arrUserId title="区域1_3_3" rangeCreator="" othersAccessPermission="edit"/>
    <arrUserId title="区域1_7_1_1" rangeCreator="" othersAccessPermission="edit"/>
    <arrUserId title="区域1_13" rangeCreator="" othersAccessPermission="edit"/>
    <arrUserId title="区域1_16" rangeCreator="" othersAccessPermission="edit"/>
    <arrUserId title="区域1_20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hsh</cp:lastModifiedBy>
  <dcterms:created xsi:type="dcterms:W3CDTF">2020-11-25T01:41:00Z</dcterms:created>
  <cp:lastPrinted>2020-11-25T01:53:00Z</cp:lastPrinted>
  <dcterms:modified xsi:type="dcterms:W3CDTF">2025-11-24T08:59:50Z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9CB2C7DF1E7B4ED8B54B02E2C9EEBA7D_13</vt:lpwstr>
  </property>
  <property fmtid="{D5CDD505-2E9C-101B-9397-08002B2CF9AE}" pid="4" name="KSOProductBuildVer">
    <vt:lpwstr>2052-12.1.0.23125</vt:lpwstr>
  </property>
</Properties>
</file>