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<sst xmlns="http://schemas.openxmlformats.org/spreadsheetml/2006/main" count="403" uniqueCount="148">
  <si>
    <t>2024年12月份-2025年6月份曾都区企业招用就业困难人员社会保险补贴申报明细表</t>
  </si>
  <si>
    <t>单位：元</t>
  </si>
  <si>
    <t>序号</t>
  </si>
  <si>
    <t>单位名称</t>
  </si>
  <si>
    <t>姓名</t>
  </si>
  <si>
    <t>性别</t>
  </si>
  <si>
    <t>年龄</t>
  </si>
  <si>
    <t>人员
类别</t>
  </si>
  <si>
    <t>劳动合同起止时间</t>
  </si>
  <si>
    <t>申报补贴月份</t>
  </si>
  <si>
    <t>享受月数</t>
  </si>
  <si>
    <t>月缴费
基数</t>
  </si>
  <si>
    <t>企业实际纳基本养老保险费</t>
  </si>
  <si>
    <t>企业实际纳基本医疗保险费</t>
  </si>
  <si>
    <t>企业实际纳失业保险费</t>
  </si>
  <si>
    <t>合计金额</t>
  </si>
  <si>
    <t>比例</t>
  </si>
  <si>
    <t>金额</t>
  </si>
  <si>
    <t>一、湖北三环铸造有限公司合计</t>
  </si>
  <si>
    <t>湖北三环铸造有限公司</t>
  </si>
  <si>
    <t>柳帮斌</t>
  </si>
  <si>
    <t>男</t>
  </si>
  <si>
    <t>①</t>
  </si>
  <si>
    <t>2025.2-2026.6</t>
  </si>
  <si>
    <t>2025.3-2025.6</t>
  </si>
  <si>
    <t>艾文清</t>
  </si>
  <si>
    <t>何翠荣</t>
  </si>
  <si>
    <t>女</t>
  </si>
  <si>
    <t>耿红敏</t>
  </si>
  <si>
    <t>2025.3-2025.5</t>
  </si>
  <si>
    <t>陈后玲</t>
  </si>
  <si>
    <t>2025.3-2025.4</t>
  </si>
  <si>
    <t>姜华斌</t>
  </si>
  <si>
    <t>2025.4-2025.6</t>
  </si>
  <si>
    <t>周先山</t>
  </si>
  <si>
    <t>刘祖军</t>
  </si>
  <si>
    <t>2025.3-2026.6</t>
  </si>
  <si>
    <t>储广州</t>
  </si>
  <si>
    <t>吴华东</t>
  </si>
  <si>
    <t>刘道福</t>
  </si>
  <si>
    <t>佘玉容</t>
  </si>
  <si>
    <t>彭莉</t>
  </si>
  <si>
    <t>廖志会</t>
  </si>
  <si>
    <t>2024.3-2025.6</t>
  </si>
  <si>
    <t>2024.12-2025.1</t>
  </si>
  <si>
    <t>柏世兵</t>
  </si>
  <si>
    <t>2024.1-2026.12</t>
  </si>
  <si>
    <t>2024.12-2025.4</t>
  </si>
  <si>
    <t>李泽军</t>
  </si>
  <si>
    <t>邓克志</t>
  </si>
  <si>
    <t>2024.12-2025.6</t>
  </si>
  <si>
    <t>冯申猛</t>
  </si>
  <si>
    <t>甘清春</t>
  </si>
  <si>
    <t>石正凤</t>
  </si>
  <si>
    <t>魏军</t>
  </si>
  <si>
    <t>2024.1-2025.10</t>
  </si>
  <si>
    <t>王钊</t>
  </si>
  <si>
    <t>2024.7-2027.6</t>
  </si>
  <si>
    <t>马支富</t>
  </si>
  <si>
    <t>魏富国</t>
  </si>
  <si>
    <t>2024.12-2027.12</t>
  </si>
  <si>
    <t>林当兵</t>
  </si>
  <si>
    <t>金桥</t>
  </si>
  <si>
    <t>王海荣</t>
  </si>
  <si>
    <t>费德金</t>
  </si>
  <si>
    <t>淳世强</t>
  </si>
  <si>
    <t>黄玉玲</t>
  </si>
  <si>
    <t>刘福爱</t>
  </si>
  <si>
    <t>王玲</t>
  </si>
  <si>
    <t>2023.7-2026.6</t>
  </si>
  <si>
    <t>2025.2-2025.3</t>
  </si>
  <si>
    <t>魏义国</t>
  </si>
  <si>
    <t>王高朝</t>
  </si>
  <si>
    <t>涂维韦</t>
  </si>
  <si>
    <t>袁修海</t>
  </si>
  <si>
    <t>2025.2-2025.6</t>
  </si>
  <si>
    <t>张传千</t>
  </si>
  <si>
    <t>张太军</t>
  </si>
  <si>
    <t>赵应群</t>
  </si>
  <si>
    <t>江林</t>
  </si>
  <si>
    <t>2024.5-2025.6</t>
  </si>
  <si>
    <t>马国增</t>
  </si>
  <si>
    <t>黎晓芬</t>
  </si>
  <si>
    <t>龚文洲</t>
  </si>
  <si>
    <t>佘加华</t>
  </si>
  <si>
    <t>二、随州市晖宏兴布业有限责任公司合计</t>
  </si>
  <si>
    <t>随州市晖宏兴布业有限责任公司</t>
  </si>
  <si>
    <t>陈桂莉</t>
  </si>
  <si>
    <t>46</t>
  </si>
  <si>
    <t>2023.9-2026.9</t>
  </si>
  <si>
    <t>三、湖北智乐游泳设施有限公司合计</t>
  </si>
  <si>
    <t>湖北智乐游泳设施有限公司</t>
  </si>
  <si>
    <t>刘  卓</t>
  </si>
  <si>
    <t>⑦</t>
  </si>
  <si>
    <t>2022.3-2025.3</t>
  </si>
  <si>
    <t>2024.12-2025.3</t>
  </si>
  <si>
    <t>王 赛</t>
  </si>
  <si>
    <t>2022.8-2025.8</t>
  </si>
  <si>
    <t>徐慧欣</t>
  </si>
  <si>
    <t>2023.2-2026.2</t>
  </si>
  <si>
    <t>高梦云</t>
  </si>
  <si>
    <t>2024.6-2027.6</t>
  </si>
  <si>
    <t>2025.5-2025.6</t>
  </si>
  <si>
    <t>杨加顺</t>
  </si>
  <si>
    <t>⑩</t>
  </si>
  <si>
    <t>2024.4-2034.4</t>
  </si>
  <si>
    <t>四、湖北四通专用汽车有限公司合计</t>
  </si>
  <si>
    <t>湖北四通专用汽车有限公司</t>
  </si>
  <si>
    <t>周金虎</t>
  </si>
  <si>
    <t>③</t>
  </si>
  <si>
    <t>2025.2-
2026.2</t>
  </si>
  <si>
    <t>张德友</t>
  </si>
  <si>
    <t>2025.3-2026.3</t>
  </si>
  <si>
    <t>孟强</t>
  </si>
  <si>
    <t>2024.9-2025.9</t>
  </si>
  <si>
    <t>陈玉康</t>
  </si>
  <si>
    <t>2025.5-2026.5</t>
  </si>
  <si>
    <t>五、随州市金恒家居装饰有限公司合计</t>
  </si>
  <si>
    <t>随州市金恒家居装饰有限公司</t>
  </si>
  <si>
    <t>雷霞</t>
  </si>
  <si>
    <t>2025.2-2027.2</t>
  </si>
  <si>
    <t>2025.1-2025.6</t>
  </si>
  <si>
    <t>六、湖北智虹电子科技有限公司合计</t>
  </si>
  <si>
    <t>湖北智虹电子科技有限公司</t>
  </si>
  <si>
    <t>祁艳玲</t>
  </si>
  <si>
    <t>2024.4-2027.4</t>
  </si>
  <si>
    <t>马艳玲</t>
  </si>
  <si>
    <t>七、随州市东正专用汽车有限公司合计</t>
  </si>
  <si>
    <t>随州市东正专用汽车有限公司</t>
  </si>
  <si>
    <t>罗炟</t>
  </si>
  <si>
    <t>⑥</t>
  </si>
  <si>
    <t>2023.12-2025.11</t>
  </si>
  <si>
    <t>八、随州市东阳专用汽车销售有限公司合计</t>
  </si>
  <si>
    <t>随州市东阳专用汽车销售有限公司</t>
  </si>
  <si>
    <t>梁潇</t>
  </si>
  <si>
    <t>九、湖北新思维专用汽车销售有限公司合计</t>
  </si>
  <si>
    <t>湖北新思维专用汽车销售有限公司</t>
  </si>
  <si>
    <t>周正超</t>
  </si>
  <si>
    <t>2021年12月-长期</t>
  </si>
  <si>
    <t>2024.12-2025.5</t>
  </si>
  <si>
    <t>十、随州万达广场商业管理有限公司合计</t>
  </si>
  <si>
    <t>随州万达广场商业管理有限公司</t>
  </si>
  <si>
    <t>侯成</t>
  </si>
  <si>
    <t>2025.1-2027.10</t>
  </si>
  <si>
    <t>合计总金额：324460.6元</t>
  </si>
  <si>
    <t xml:space="preserve">  说明：“人员类别”包括:经认定的就业困难人员（①女性年满40周岁或者男性年满50周岁的失业人员（简称大龄就业困难人员）、②连续失业1年以上人员、③失地农民、④城镇零就业家庭成员或者享受城镇居民最低生活保障的人员、⑤农村零转移就业贫困家庭成员、⑥毕业一年以上未就业的高校毕业生、⑦残疾人、⑧各级社会福利机构供养的成年孤儿和社会成年孤儿）、⑨离校2年内未就业的高校毕业生、⑩建档立卡贫困人员。</t>
  </si>
  <si>
    <t>初审：</t>
  </si>
  <si>
    <t>复核：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</si>
</sst>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sz val="10.5"/>
      <color theme="1"/>
      <name val="仿宋_GB2312"/>
      <charset val="134"/>
    </font>
    <font>
      <sz val="10.5"/>
      <color theme="1"/>
      <name val="黑体"/>
      <charset val="134"/>
    </font>
    <font>
      <sz val="9"/>
      <color theme="1"/>
      <name val="黑体"/>
      <charset val="134"/>
    </font>
    <font>
      <sz val="10"/>
      <color rgb="FF000000"/>
      <name val="宋体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0"/>
      <name val="新宋体"/>
      <charset val="134"/>
    </font>
    <font>
      <sz val="10"/>
      <color theme="1"/>
      <name val="新宋体"/>
      <charset val="134"/>
    </font>
    <font>
      <sz val="10.5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9" fontId="1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8"/>
  <sheetViews>
    <sheetView tabSelected="1" workbookViewId="0">
      <pane ySplit="4" topLeftCell="A5" activePane="bottomLeft" state="frozen"/>
      <selection/>
      <selection pane="bottomLeft" activeCell="V8" sqref="V8"/>
    </sheetView>
  </sheetViews>
  <sheetFormatPr defaultColWidth="9" defaultRowHeight="13.5"/>
  <cols>
    <col min="1" max="1" width="4.75" style="1" customWidth="1"/>
    <col min="2" max="2" width="12.875" style="3" customWidth="1"/>
    <col min="3" max="3" width="7.63333333333333" style="1" customWidth="1"/>
    <col min="4" max="4" width="5.5" style="1" customWidth="1"/>
    <col min="5" max="5" width="4.875" style="1" customWidth="1"/>
    <col min="6" max="6" width="4.625" style="1" customWidth="1"/>
    <col min="7" max="7" width="11.1416666666667" style="3" customWidth="1"/>
    <col min="8" max="8" width="10.125" style="3" customWidth="1"/>
    <col min="9" max="9" width="7.375" style="1" customWidth="1"/>
    <col min="10" max="10" width="6.875" style="1" customWidth="1"/>
    <col min="11" max="11" width="6.5" style="1" customWidth="1"/>
    <col min="12" max="12" width="9" style="1"/>
    <col min="13" max="13" width="6.875" style="1" customWidth="1"/>
    <col min="14" max="14" width="9.375" style="1"/>
    <col min="15" max="15" width="7" style="1" customWidth="1"/>
    <col min="16" max="16" width="12.875" style="1" customWidth="1"/>
    <col min="17" max="17" width="10.375" style="1"/>
    <col min="18" max="18" width="9" style="1"/>
    <col min="19" max="19" width="9.375" style="1"/>
    <col min="20" max="16384" width="9" style="1"/>
  </cols>
  <sheetData>
    <row r="1" ht="36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6.75" customHeight="1" spans="1:17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23" t="s">
        <v>10</v>
      </c>
      <c r="J3" s="6" t="s">
        <v>11</v>
      </c>
      <c r="K3" s="6" t="s">
        <v>12</v>
      </c>
      <c r="L3" s="6"/>
      <c r="M3" s="6" t="s">
        <v>13</v>
      </c>
      <c r="N3" s="6"/>
      <c r="O3" s="6" t="s">
        <v>14</v>
      </c>
      <c r="P3" s="6"/>
      <c r="Q3" s="33" t="s">
        <v>15</v>
      </c>
    </row>
    <row r="4" ht="29.25" customHeight="1" spans="1:17">
      <c r="A4" s="6"/>
      <c r="B4" s="7"/>
      <c r="C4" s="6"/>
      <c r="D4" s="6"/>
      <c r="E4" s="6"/>
      <c r="F4" s="6"/>
      <c r="G4" s="6"/>
      <c r="H4" s="6"/>
      <c r="I4" s="24"/>
      <c r="J4" s="6"/>
      <c r="K4" s="6" t="s">
        <v>16</v>
      </c>
      <c r="L4" s="6" t="s">
        <v>17</v>
      </c>
      <c r="M4" s="6" t="s">
        <v>16</v>
      </c>
      <c r="N4" s="6" t="s">
        <v>17</v>
      </c>
      <c r="O4" s="6" t="s">
        <v>16</v>
      </c>
      <c r="P4" s="6" t="s">
        <v>17</v>
      </c>
      <c r="Q4" s="34"/>
    </row>
    <row r="5" s="1" customFormat="1" ht="29.25" customHeight="1" spans="1:17">
      <c r="A5" s="6"/>
      <c r="B5" s="8" t="s">
        <v>18</v>
      </c>
      <c r="C5" s="9"/>
      <c r="D5" s="9"/>
      <c r="E5" s="10"/>
      <c r="F5" s="6"/>
      <c r="G5" s="6"/>
      <c r="H5" s="6"/>
      <c r="I5" s="24"/>
      <c r="J5" s="6"/>
      <c r="K5" s="6"/>
      <c r="L5" s="6">
        <f>SUM(L6:L49)</f>
        <v>157324.8</v>
      </c>
      <c r="M5" s="6"/>
      <c r="N5" s="6">
        <f>SUM(N6:N49)</f>
        <v>63912</v>
      </c>
      <c r="O5" s="6"/>
      <c r="P5" s="6">
        <f>SUM(P6:P49)</f>
        <v>6883.2</v>
      </c>
      <c r="Q5" s="6">
        <f>SUM(Q6:Q49)</f>
        <v>228120</v>
      </c>
    </row>
    <row r="6" s="2" customFormat="1" ht="36" customHeight="1" spans="1:17">
      <c r="A6" s="11">
        <v>1</v>
      </c>
      <c r="B6" s="11" t="s">
        <v>19</v>
      </c>
      <c r="C6" s="11" t="s">
        <v>20</v>
      </c>
      <c r="D6" s="11" t="s">
        <v>21</v>
      </c>
      <c r="E6" s="11">
        <v>51</v>
      </c>
      <c r="F6" s="11" t="s">
        <v>22</v>
      </c>
      <c r="G6" s="11" t="s">
        <v>23</v>
      </c>
      <c r="H6" s="11" t="s">
        <v>24</v>
      </c>
      <c r="I6" s="11">
        <v>4</v>
      </c>
      <c r="J6" s="11">
        <v>4097</v>
      </c>
      <c r="K6" s="25">
        <v>0.16</v>
      </c>
      <c r="L6" s="11">
        <f t="shared" ref="L6:L19" si="0">655.52*I6</f>
        <v>2622.08</v>
      </c>
      <c r="M6" s="26">
        <v>0.065</v>
      </c>
      <c r="N6" s="11">
        <f t="shared" ref="N6:N19" si="1">266.3*I6</f>
        <v>1065.2</v>
      </c>
      <c r="O6" s="26">
        <v>0.007</v>
      </c>
      <c r="P6" s="11">
        <f t="shared" ref="P6:P33" si="2">28.68*I6</f>
        <v>114.72</v>
      </c>
      <c r="Q6" s="11">
        <f t="shared" ref="Q6:Q19" si="3">SUM(L6+N6+P6)</f>
        <v>3802</v>
      </c>
    </row>
    <row r="7" s="2" customFormat="1" ht="36" customHeight="1" spans="1:17">
      <c r="A7" s="11">
        <v>2</v>
      </c>
      <c r="B7" s="11" t="s">
        <v>19</v>
      </c>
      <c r="C7" s="11" t="s">
        <v>25</v>
      </c>
      <c r="D7" s="11" t="s">
        <v>21</v>
      </c>
      <c r="E7" s="11">
        <v>52</v>
      </c>
      <c r="F7" s="11" t="s">
        <v>22</v>
      </c>
      <c r="G7" s="11" t="s">
        <v>23</v>
      </c>
      <c r="H7" s="11" t="s">
        <v>24</v>
      </c>
      <c r="I7" s="11">
        <v>4</v>
      </c>
      <c r="J7" s="11">
        <v>4097</v>
      </c>
      <c r="K7" s="25">
        <v>0.16</v>
      </c>
      <c r="L7" s="11">
        <f t="shared" si="0"/>
        <v>2622.08</v>
      </c>
      <c r="M7" s="26">
        <v>0.065</v>
      </c>
      <c r="N7" s="11">
        <f t="shared" si="1"/>
        <v>1065.2</v>
      </c>
      <c r="O7" s="26">
        <v>0.007</v>
      </c>
      <c r="P7" s="11">
        <f t="shared" si="2"/>
        <v>114.72</v>
      </c>
      <c r="Q7" s="11">
        <f t="shared" si="3"/>
        <v>3802</v>
      </c>
    </row>
    <row r="8" s="2" customFormat="1" ht="36" customHeight="1" spans="1:17">
      <c r="A8" s="11">
        <v>3</v>
      </c>
      <c r="B8" s="11" t="s">
        <v>19</v>
      </c>
      <c r="C8" s="11" t="s">
        <v>26</v>
      </c>
      <c r="D8" s="11" t="s">
        <v>27</v>
      </c>
      <c r="E8" s="11">
        <v>41</v>
      </c>
      <c r="F8" s="11" t="s">
        <v>22</v>
      </c>
      <c r="G8" s="11" t="s">
        <v>23</v>
      </c>
      <c r="H8" s="11" t="s">
        <v>24</v>
      </c>
      <c r="I8" s="11">
        <v>4</v>
      </c>
      <c r="J8" s="11">
        <v>4097</v>
      </c>
      <c r="K8" s="25">
        <v>0.16</v>
      </c>
      <c r="L8" s="11">
        <f t="shared" si="0"/>
        <v>2622.08</v>
      </c>
      <c r="M8" s="26">
        <v>0.065</v>
      </c>
      <c r="N8" s="11">
        <f t="shared" si="1"/>
        <v>1065.2</v>
      </c>
      <c r="O8" s="26">
        <v>0.007</v>
      </c>
      <c r="P8" s="11">
        <f t="shared" si="2"/>
        <v>114.72</v>
      </c>
      <c r="Q8" s="11">
        <f t="shared" si="3"/>
        <v>3802</v>
      </c>
    </row>
    <row r="9" s="2" customFormat="1" ht="36" customHeight="1" spans="1:17">
      <c r="A9" s="11">
        <v>4</v>
      </c>
      <c r="B9" s="11" t="s">
        <v>19</v>
      </c>
      <c r="C9" s="11" t="s">
        <v>28</v>
      </c>
      <c r="D9" s="11" t="s">
        <v>27</v>
      </c>
      <c r="E9" s="11">
        <v>47</v>
      </c>
      <c r="F9" s="11" t="s">
        <v>22</v>
      </c>
      <c r="G9" s="11" t="s">
        <v>23</v>
      </c>
      <c r="H9" s="11" t="s">
        <v>29</v>
      </c>
      <c r="I9" s="11">
        <v>3</v>
      </c>
      <c r="J9" s="11">
        <v>4097</v>
      </c>
      <c r="K9" s="25">
        <v>0.16</v>
      </c>
      <c r="L9" s="11">
        <f t="shared" si="0"/>
        <v>1966.56</v>
      </c>
      <c r="M9" s="26">
        <v>0.065</v>
      </c>
      <c r="N9" s="11">
        <f t="shared" si="1"/>
        <v>798.9</v>
      </c>
      <c r="O9" s="26">
        <v>0.007</v>
      </c>
      <c r="P9" s="11">
        <f t="shared" si="2"/>
        <v>86.04</v>
      </c>
      <c r="Q9" s="11">
        <f t="shared" si="3"/>
        <v>2851.5</v>
      </c>
    </row>
    <row r="10" s="2" customFormat="1" ht="36" customHeight="1" spans="1:17">
      <c r="A10" s="11">
        <v>5</v>
      </c>
      <c r="B10" s="11" t="s">
        <v>19</v>
      </c>
      <c r="C10" s="11" t="s">
        <v>30</v>
      </c>
      <c r="D10" s="11" t="s">
        <v>27</v>
      </c>
      <c r="E10" s="11">
        <v>42</v>
      </c>
      <c r="F10" s="11" t="s">
        <v>22</v>
      </c>
      <c r="G10" s="11" t="s">
        <v>23</v>
      </c>
      <c r="H10" s="11" t="s">
        <v>31</v>
      </c>
      <c r="I10" s="11">
        <v>2</v>
      </c>
      <c r="J10" s="11">
        <v>4097</v>
      </c>
      <c r="K10" s="25">
        <v>0.16</v>
      </c>
      <c r="L10" s="11">
        <f t="shared" si="0"/>
        <v>1311.04</v>
      </c>
      <c r="M10" s="26">
        <v>0.065</v>
      </c>
      <c r="N10" s="11">
        <f t="shared" si="1"/>
        <v>532.6</v>
      </c>
      <c r="O10" s="26">
        <v>0.007</v>
      </c>
      <c r="P10" s="11">
        <f t="shared" si="2"/>
        <v>57.36</v>
      </c>
      <c r="Q10" s="11">
        <f t="shared" si="3"/>
        <v>1901</v>
      </c>
    </row>
    <row r="11" s="2" customFormat="1" ht="36" customHeight="1" spans="1:17">
      <c r="A11" s="11">
        <v>6</v>
      </c>
      <c r="B11" s="11" t="s">
        <v>19</v>
      </c>
      <c r="C11" s="11" t="s">
        <v>32</v>
      </c>
      <c r="D11" s="11" t="s">
        <v>21</v>
      </c>
      <c r="E11" s="11">
        <v>51</v>
      </c>
      <c r="F11" s="11" t="s">
        <v>22</v>
      </c>
      <c r="G11" s="11" t="s">
        <v>23</v>
      </c>
      <c r="H11" s="11" t="s">
        <v>33</v>
      </c>
      <c r="I11" s="11">
        <v>3</v>
      </c>
      <c r="J11" s="11">
        <v>4097</v>
      </c>
      <c r="K11" s="25">
        <v>0.16</v>
      </c>
      <c r="L11" s="11">
        <f t="shared" si="0"/>
        <v>1966.56</v>
      </c>
      <c r="M11" s="26">
        <v>0.065</v>
      </c>
      <c r="N11" s="11">
        <f t="shared" si="1"/>
        <v>798.9</v>
      </c>
      <c r="O11" s="26">
        <v>0.007</v>
      </c>
      <c r="P11" s="11">
        <f t="shared" si="2"/>
        <v>86.04</v>
      </c>
      <c r="Q11" s="11">
        <f t="shared" si="3"/>
        <v>2851.5</v>
      </c>
    </row>
    <row r="12" s="2" customFormat="1" ht="36" customHeight="1" spans="1:17">
      <c r="A12" s="11">
        <v>7</v>
      </c>
      <c r="B12" s="11" t="s">
        <v>19</v>
      </c>
      <c r="C12" s="11" t="s">
        <v>34</v>
      </c>
      <c r="D12" s="11" t="s">
        <v>21</v>
      </c>
      <c r="E12" s="11">
        <v>56</v>
      </c>
      <c r="F12" s="11" t="s">
        <v>22</v>
      </c>
      <c r="G12" s="11" t="s">
        <v>23</v>
      </c>
      <c r="H12" s="11" t="s">
        <v>33</v>
      </c>
      <c r="I12" s="11">
        <v>3</v>
      </c>
      <c r="J12" s="11">
        <v>4097</v>
      </c>
      <c r="K12" s="25">
        <v>0.16</v>
      </c>
      <c r="L12" s="11">
        <f t="shared" si="0"/>
        <v>1966.56</v>
      </c>
      <c r="M12" s="26">
        <v>0.065</v>
      </c>
      <c r="N12" s="11">
        <f t="shared" si="1"/>
        <v>798.9</v>
      </c>
      <c r="O12" s="26">
        <v>0.007</v>
      </c>
      <c r="P12" s="11">
        <f t="shared" si="2"/>
        <v>86.04</v>
      </c>
      <c r="Q12" s="11">
        <f t="shared" si="3"/>
        <v>2851.5</v>
      </c>
    </row>
    <row r="13" s="2" customFormat="1" ht="36" customHeight="1" spans="1:17">
      <c r="A13" s="11">
        <v>8</v>
      </c>
      <c r="B13" s="11" t="s">
        <v>19</v>
      </c>
      <c r="C13" s="11" t="s">
        <v>35</v>
      </c>
      <c r="D13" s="11" t="s">
        <v>21</v>
      </c>
      <c r="E13" s="11">
        <v>56</v>
      </c>
      <c r="F13" s="11" t="s">
        <v>22</v>
      </c>
      <c r="G13" s="11" t="s">
        <v>36</v>
      </c>
      <c r="H13" s="11" t="s">
        <v>33</v>
      </c>
      <c r="I13" s="11">
        <v>3</v>
      </c>
      <c r="J13" s="11">
        <v>4097</v>
      </c>
      <c r="K13" s="25">
        <v>0.16</v>
      </c>
      <c r="L13" s="11">
        <f t="shared" si="0"/>
        <v>1966.56</v>
      </c>
      <c r="M13" s="26">
        <v>0.065</v>
      </c>
      <c r="N13" s="11">
        <f t="shared" si="1"/>
        <v>798.9</v>
      </c>
      <c r="O13" s="26">
        <v>0.007</v>
      </c>
      <c r="P13" s="11">
        <f t="shared" si="2"/>
        <v>86.04</v>
      </c>
      <c r="Q13" s="11">
        <f t="shared" si="3"/>
        <v>2851.5</v>
      </c>
    </row>
    <row r="14" s="2" customFormat="1" ht="36" customHeight="1" spans="1:17">
      <c r="A14" s="11">
        <v>9</v>
      </c>
      <c r="B14" s="11" t="s">
        <v>19</v>
      </c>
      <c r="C14" s="11" t="s">
        <v>37</v>
      </c>
      <c r="D14" s="11" t="s">
        <v>21</v>
      </c>
      <c r="E14" s="11">
        <v>53</v>
      </c>
      <c r="F14" s="11" t="s">
        <v>22</v>
      </c>
      <c r="G14" s="11" t="s">
        <v>36</v>
      </c>
      <c r="H14" s="11" t="s">
        <v>33</v>
      </c>
      <c r="I14" s="11">
        <v>3</v>
      </c>
      <c r="J14" s="11">
        <v>4097</v>
      </c>
      <c r="K14" s="25">
        <v>0.16</v>
      </c>
      <c r="L14" s="11">
        <f t="shared" si="0"/>
        <v>1966.56</v>
      </c>
      <c r="M14" s="26">
        <v>0.065</v>
      </c>
      <c r="N14" s="11">
        <f t="shared" si="1"/>
        <v>798.9</v>
      </c>
      <c r="O14" s="26">
        <v>0.007</v>
      </c>
      <c r="P14" s="11">
        <f t="shared" si="2"/>
        <v>86.04</v>
      </c>
      <c r="Q14" s="11">
        <f t="shared" si="3"/>
        <v>2851.5</v>
      </c>
    </row>
    <row r="15" s="2" customFormat="1" ht="36" customHeight="1" spans="1:17">
      <c r="A15" s="11">
        <v>10</v>
      </c>
      <c r="B15" s="11" t="s">
        <v>19</v>
      </c>
      <c r="C15" s="11" t="s">
        <v>38</v>
      </c>
      <c r="D15" s="11" t="s">
        <v>21</v>
      </c>
      <c r="E15" s="11">
        <v>52</v>
      </c>
      <c r="F15" s="11" t="s">
        <v>22</v>
      </c>
      <c r="G15" s="11" t="s">
        <v>36</v>
      </c>
      <c r="H15" s="11" t="s">
        <v>33</v>
      </c>
      <c r="I15" s="11">
        <v>3</v>
      </c>
      <c r="J15" s="11">
        <v>4097</v>
      </c>
      <c r="K15" s="25">
        <v>0.16</v>
      </c>
      <c r="L15" s="11">
        <f t="shared" si="0"/>
        <v>1966.56</v>
      </c>
      <c r="M15" s="26">
        <v>0.065</v>
      </c>
      <c r="N15" s="11">
        <f t="shared" si="1"/>
        <v>798.9</v>
      </c>
      <c r="O15" s="26">
        <v>0.007</v>
      </c>
      <c r="P15" s="11">
        <f t="shared" si="2"/>
        <v>86.04</v>
      </c>
      <c r="Q15" s="11">
        <f t="shared" si="3"/>
        <v>2851.5</v>
      </c>
    </row>
    <row r="16" s="2" customFormat="1" ht="36" customHeight="1" spans="1:17">
      <c r="A16" s="11">
        <v>11</v>
      </c>
      <c r="B16" s="11" t="s">
        <v>19</v>
      </c>
      <c r="C16" s="11" t="s">
        <v>39</v>
      </c>
      <c r="D16" s="11" t="s">
        <v>21</v>
      </c>
      <c r="E16" s="11">
        <v>51</v>
      </c>
      <c r="F16" s="11" t="s">
        <v>22</v>
      </c>
      <c r="G16" s="11" t="s">
        <v>36</v>
      </c>
      <c r="H16" s="11" t="s">
        <v>33</v>
      </c>
      <c r="I16" s="11">
        <v>3</v>
      </c>
      <c r="J16" s="11">
        <v>4097</v>
      </c>
      <c r="K16" s="25">
        <v>0.16</v>
      </c>
      <c r="L16" s="11">
        <f t="shared" si="0"/>
        <v>1966.56</v>
      </c>
      <c r="M16" s="26">
        <v>0.065</v>
      </c>
      <c r="N16" s="11">
        <f t="shared" ref="N16:N33" si="4">266.3*I16</f>
        <v>798.9</v>
      </c>
      <c r="O16" s="26">
        <v>0.007</v>
      </c>
      <c r="P16" s="11">
        <f t="shared" si="2"/>
        <v>86.04</v>
      </c>
      <c r="Q16" s="11">
        <f t="shared" si="3"/>
        <v>2851.5</v>
      </c>
    </row>
    <row r="17" s="2" customFormat="1" ht="36" customHeight="1" spans="1:17">
      <c r="A17" s="11">
        <v>12</v>
      </c>
      <c r="B17" s="11" t="s">
        <v>19</v>
      </c>
      <c r="C17" s="11" t="s">
        <v>40</v>
      </c>
      <c r="D17" s="11" t="s">
        <v>27</v>
      </c>
      <c r="E17" s="11">
        <v>48</v>
      </c>
      <c r="F17" s="11" t="s">
        <v>22</v>
      </c>
      <c r="G17" s="11" t="s">
        <v>36</v>
      </c>
      <c r="H17" s="11" t="s">
        <v>33</v>
      </c>
      <c r="I17" s="11">
        <v>3</v>
      </c>
      <c r="J17" s="11">
        <v>4097</v>
      </c>
      <c r="K17" s="25">
        <v>0.16</v>
      </c>
      <c r="L17" s="11">
        <f t="shared" si="0"/>
        <v>1966.56</v>
      </c>
      <c r="M17" s="26">
        <v>0.065</v>
      </c>
      <c r="N17" s="11">
        <f t="shared" si="4"/>
        <v>798.9</v>
      </c>
      <c r="O17" s="26">
        <v>0.007</v>
      </c>
      <c r="P17" s="11">
        <f t="shared" si="2"/>
        <v>86.04</v>
      </c>
      <c r="Q17" s="11">
        <f t="shared" si="3"/>
        <v>2851.5</v>
      </c>
    </row>
    <row r="18" s="2" customFormat="1" ht="36" customHeight="1" spans="1:17">
      <c r="A18" s="11">
        <v>13</v>
      </c>
      <c r="B18" s="11" t="s">
        <v>19</v>
      </c>
      <c r="C18" s="11" t="s">
        <v>41</v>
      </c>
      <c r="D18" s="11" t="s">
        <v>27</v>
      </c>
      <c r="E18" s="11">
        <v>43</v>
      </c>
      <c r="F18" s="11" t="s">
        <v>22</v>
      </c>
      <c r="G18" s="11" t="s">
        <v>36</v>
      </c>
      <c r="H18" s="11" t="s">
        <v>33</v>
      </c>
      <c r="I18" s="11">
        <v>3</v>
      </c>
      <c r="J18" s="11">
        <v>4097</v>
      </c>
      <c r="K18" s="25">
        <v>0.16</v>
      </c>
      <c r="L18" s="11">
        <f t="shared" ref="L18:L33" si="5">655.52*I18</f>
        <v>1966.56</v>
      </c>
      <c r="M18" s="26">
        <v>0.065</v>
      </c>
      <c r="N18" s="11">
        <f t="shared" si="4"/>
        <v>798.9</v>
      </c>
      <c r="O18" s="26">
        <v>0.007</v>
      </c>
      <c r="P18" s="11">
        <f t="shared" si="2"/>
        <v>86.04</v>
      </c>
      <c r="Q18" s="11">
        <f t="shared" si="3"/>
        <v>2851.5</v>
      </c>
    </row>
    <row r="19" s="2" customFormat="1" ht="36" customHeight="1" spans="1:17">
      <c r="A19" s="11">
        <v>14</v>
      </c>
      <c r="B19" s="11" t="s">
        <v>19</v>
      </c>
      <c r="C19" s="11" t="s">
        <v>42</v>
      </c>
      <c r="D19" s="11" t="s">
        <v>27</v>
      </c>
      <c r="E19" s="11">
        <v>50</v>
      </c>
      <c r="F19" s="11" t="s">
        <v>22</v>
      </c>
      <c r="G19" s="11" t="s">
        <v>43</v>
      </c>
      <c r="H19" s="11" t="s">
        <v>44</v>
      </c>
      <c r="I19" s="11">
        <v>2</v>
      </c>
      <c r="J19" s="11">
        <v>4097</v>
      </c>
      <c r="K19" s="25">
        <v>0.16</v>
      </c>
      <c r="L19" s="11">
        <f t="shared" si="5"/>
        <v>1311.04</v>
      </c>
      <c r="M19" s="26">
        <v>0.065</v>
      </c>
      <c r="N19" s="11">
        <f t="shared" si="4"/>
        <v>532.6</v>
      </c>
      <c r="O19" s="26">
        <v>0.007</v>
      </c>
      <c r="P19" s="11">
        <f t="shared" si="2"/>
        <v>57.36</v>
      </c>
      <c r="Q19" s="11">
        <f>L19+N19+P19</f>
        <v>1901</v>
      </c>
    </row>
    <row r="20" s="2" customFormat="1" ht="36" customHeight="1" spans="1:17">
      <c r="A20" s="11">
        <v>15</v>
      </c>
      <c r="B20" s="11" t="s">
        <v>19</v>
      </c>
      <c r="C20" s="12" t="s">
        <v>45</v>
      </c>
      <c r="D20" s="12" t="s">
        <v>21</v>
      </c>
      <c r="E20" s="13">
        <v>55</v>
      </c>
      <c r="F20" s="14" t="s">
        <v>22</v>
      </c>
      <c r="G20" s="15" t="s">
        <v>46</v>
      </c>
      <c r="H20" s="15" t="s">
        <v>47</v>
      </c>
      <c r="I20" s="27">
        <v>5</v>
      </c>
      <c r="J20" s="11">
        <v>4097</v>
      </c>
      <c r="K20" s="28">
        <v>0.16</v>
      </c>
      <c r="L20" s="11">
        <f t="shared" si="5"/>
        <v>3277.6</v>
      </c>
      <c r="M20" s="29">
        <v>0.065</v>
      </c>
      <c r="N20" s="11">
        <f t="shared" si="4"/>
        <v>1331.5</v>
      </c>
      <c r="O20" s="30">
        <v>0.007</v>
      </c>
      <c r="P20" s="11">
        <f t="shared" si="2"/>
        <v>143.4</v>
      </c>
      <c r="Q20" s="35">
        <f t="shared" ref="Q20:Q33" si="6">SUM(P20+N20+L20)</f>
        <v>4752.5</v>
      </c>
    </row>
    <row r="21" s="2" customFormat="1" ht="36" customHeight="1" spans="1:17">
      <c r="A21" s="11">
        <v>16</v>
      </c>
      <c r="B21" s="11" t="s">
        <v>19</v>
      </c>
      <c r="C21" s="16" t="s">
        <v>48</v>
      </c>
      <c r="D21" s="12" t="s">
        <v>21</v>
      </c>
      <c r="E21" s="13">
        <v>56</v>
      </c>
      <c r="F21" s="14" t="s">
        <v>22</v>
      </c>
      <c r="G21" s="15" t="s">
        <v>43</v>
      </c>
      <c r="H21" s="15" t="s">
        <v>47</v>
      </c>
      <c r="I21" s="27">
        <v>5</v>
      </c>
      <c r="J21" s="11">
        <v>4097</v>
      </c>
      <c r="K21" s="28">
        <v>0.16</v>
      </c>
      <c r="L21" s="11">
        <f t="shared" si="5"/>
        <v>3277.6</v>
      </c>
      <c r="M21" s="29">
        <v>0.065</v>
      </c>
      <c r="N21" s="11">
        <f t="shared" si="4"/>
        <v>1331.5</v>
      </c>
      <c r="O21" s="30">
        <v>0.007</v>
      </c>
      <c r="P21" s="11">
        <f t="shared" si="2"/>
        <v>143.4</v>
      </c>
      <c r="Q21" s="35">
        <f t="shared" si="6"/>
        <v>4752.5</v>
      </c>
    </row>
    <row r="22" s="2" customFormat="1" ht="36" customHeight="1" spans="1:17">
      <c r="A22" s="11">
        <v>17</v>
      </c>
      <c r="B22" s="11" t="s">
        <v>19</v>
      </c>
      <c r="C22" s="12" t="s">
        <v>49</v>
      </c>
      <c r="D22" s="12" t="s">
        <v>21</v>
      </c>
      <c r="E22" s="13">
        <v>59</v>
      </c>
      <c r="F22" s="14" t="s">
        <v>22</v>
      </c>
      <c r="G22" s="15" t="s">
        <v>46</v>
      </c>
      <c r="H22" s="15" t="s">
        <v>50</v>
      </c>
      <c r="I22" s="27">
        <v>7</v>
      </c>
      <c r="J22" s="11">
        <v>4097</v>
      </c>
      <c r="K22" s="28">
        <v>0.16</v>
      </c>
      <c r="L22" s="11">
        <f t="shared" si="5"/>
        <v>4588.64</v>
      </c>
      <c r="M22" s="29">
        <v>0.065</v>
      </c>
      <c r="N22" s="11">
        <f t="shared" si="4"/>
        <v>1864.1</v>
      </c>
      <c r="O22" s="30">
        <v>0.007</v>
      </c>
      <c r="P22" s="11">
        <f t="shared" si="2"/>
        <v>200.76</v>
      </c>
      <c r="Q22" s="35">
        <f t="shared" si="6"/>
        <v>6653.5</v>
      </c>
    </row>
    <row r="23" s="2" customFormat="1" ht="36" customHeight="1" spans="1:17">
      <c r="A23" s="11">
        <v>18</v>
      </c>
      <c r="B23" s="11" t="s">
        <v>19</v>
      </c>
      <c r="C23" s="12" t="s">
        <v>51</v>
      </c>
      <c r="D23" s="12" t="s">
        <v>21</v>
      </c>
      <c r="E23" s="13">
        <v>57</v>
      </c>
      <c r="F23" s="14" t="s">
        <v>22</v>
      </c>
      <c r="G23" s="15" t="s">
        <v>46</v>
      </c>
      <c r="H23" s="15" t="s">
        <v>50</v>
      </c>
      <c r="I23" s="27">
        <v>7</v>
      </c>
      <c r="J23" s="11">
        <v>4097</v>
      </c>
      <c r="K23" s="28">
        <v>0.16</v>
      </c>
      <c r="L23" s="11">
        <f t="shared" si="5"/>
        <v>4588.64</v>
      </c>
      <c r="M23" s="29">
        <v>0.065</v>
      </c>
      <c r="N23" s="11">
        <f t="shared" si="4"/>
        <v>1864.1</v>
      </c>
      <c r="O23" s="30">
        <v>0.007</v>
      </c>
      <c r="P23" s="11">
        <f t="shared" si="2"/>
        <v>200.76</v>
      </c>
      <c r="Q23" s="35">
        <f t="shared" si="6"/>
        <v>6653.5</v>
      </c>
    </row>
    <row r="24" s="2" customFormat="1" ht="36" customHeight="1" spans="1:17">
      <c r="A24" s="11">
        <v>19</v>
      </c>
      <c r="B24" s="11" t="s">
        <v>19</v>
      </c>
      <c r="C24" s="12" t="s">
        <v>52</v>
      </c>
      <c r="D24" s="12" t="s">
        <v>21</v>
      </c>
      <c r="E24" s="13">
        <v>53</v>
      </c>
      <c r="F24" s="14" t="s">
        <v>22</v>
      </c>
      <c r="G24" s="15" t="s">
        <v>46</v>
      </c>
      <c r="H24" s="15" t="s">
        <v>50</v>
      </c>
      <c r="I24" s="27">
        <v>7</v>
      </c>
      <c r="J24" s="11">
        <v>4097</v>
      </c>
      <c r="K24" s="28">
        <v>0.16</v>
      </c>
      <c r="L24" s="11">
        <f t="shared" si="5"/>
        <v>4588.64</v>
      </c>
      <c r="M24" s="29">
        <v>0.065</v>
      </c>
      <c r="N24" s="11">
        <f t="shared" si="4"/>
        <v>1864.1</v>
      </c>
      <c r="O24" s="30">
        <v>0.007</v>
      </c>
      <c r="P24" s="11">
        <f t="shared" si="2"/>
        <v>200.76</v>
      </c>
      <c r="Q24" s="35">
        <f t="shared" si="6"/>
        <v>6653.5</v>
      </c>
    </row>
    <row r="25" s="2" customFormat="1" ht="36" customHeight="1" spans="1:17">
      <c r="A25" s="11">
        <v>20</v>
      </c>
      <c r="B25" s="11" t="s">
        <v>19</v>
      </c>
      <c r="C25" s="12" t="s">
        <v>53</v>
      </c>
      <c r="D25" s="12" t="s">
        <v>27</v>
      </c>
      <c r="E25" s="13">
        <v>43</v>
      </c>
      <c r="F25" s="14" t="s">
        <v>22</v>
      </c>
      <c r="G25" s="15" t="s">
        <v>46</v>
      </c>
      <c r="H25" s="15" t="s">
        <v>50</v>
      </c>
      <c r="I25" s="27">
        <v>7</v>
      </c>
      <c r="J25" s="11">
        <v>4097</v>
      </c>
      <c r="K25" s="28">
        <v>0.16</v>
      </c>
      <c r="L25" s="11">
        <f t="shared" si="5"/>
        <v>4588.64</v>
      </c>
      <c r="M25" s="29">
        <v>0.065</v>
      </c>
      <c r="N25" s="11">
        <f t="shared" si="4"/>
        <v>1864.1</v>
      </c>
      <c r="O25" s="30">
        <v>0.007</v>
      </c>
      <c r="P25" s="11">
        <f t="shared" si="2"/>
        <v>200.76</v>
      </c>
      <c r="Q25" s="35">
        <f t="shared" si="6"/>
        <v>6653.5</v>
      </c>
    </row>
    <row r="26" s="2" customFormat="1" ht="36" customHeight="1" spans="1:17">
      <c r="A26" s="11">
        <v>21</v>
      </c>
      <c r="B26" s="11" t="s">
        <v>19</v>
      </c>
      <c r="C26" s="12" t="s">
        <v>54</v>
      </c>
      <c r="D26" s="12" t="s">
        <v>21</v>
      </c>
      <c r="E26" s="13">
        <v>57</v>
      </c>
      <c r="F26" s="14" t="s">
        <v>22</v>
      </c>
      <c r="G26" s="15" t="s">
        <v>55</v>
      </c>
      <c r="H26" s="15" t="s">
        <v>50</v>
      </c>
      <c r="I26" s="27">
        <v>7</v>
      </c>
      <c r="J26" s="11">
        <v>4097</v>
      </c>
      <c r="K26" s="28">
        <v>0.16</v>
      </c>
      <c r="L26" s="11">
        <f t="shared" si="5"/>
        <v>4588.64</v>
      </c>
      <c r="M26" s="29">
        <v>0.065</v>
      </c>
      <c r="N26" s="11">
        <f t="shared" si="4"/>
        <v>1864.1</v>
      </c>
      <c r="O26" s="30">
        <v>0.007</v>
      </c>
      <c r="P26" s="11">
        <f t="shared" si="2"/>
        <v>200.76</v>
      </c>
      <c r="Q26" s="35">
        <f t="shared" si="6"/>
        <v>6653.5</v>
      </c>
    </row>
    <row r="27" s="2" customFormat="1" ht="36" customHeight="1" spans="1:17">
      <c r="A27" s="11">
        <v>22</v>
      </c>
      <c r="B27" s="11" t="s">
        <v>19</v>
      </c>
      <c r="C27" s="12" t="s">
        <v>56</v>
      </c>
      <c r="D27" s="12" t="s">
        <v>21</v>
      </c>
      <c r="E27" s="13">
        <v>52</v>
      </c>
      <c r="F27" s="14" t="s">
        <v>22</v>
      </c>
      <c r="G27" s="15" t="s">
        <v>57</v>
      </c>
      <c r="H27" s="15" t="s">
        <v>50</v>
      </c>
      <c r="I27" s="27">
        <v>7</v>
      </c>
      <c r="J27" s="11">
        <v>4097</v>
      </c>
      <c r="K27" s="28">
        <v>0.16</v>
      </c>
      <c r="L27" s="11">
        <f t="shared" si="5"/>
        <v>4588.64</v>
      </c>
      <c r="M27" s="29">
        <v>0.065</v>
      </c>
      <c r="N27" s="11">
        <f t="shared" si="4"/>
        <v>1864.1</v>
      </c>
      <c r="O27" s="30">
        <v>0.007</v>
      </c>
      <c r="P27" s="11">
        <f t="shared" si="2"/>
        <v>200.76</v>
      </c>
      <c r="Q27" s="35">
        <f t="shared" si="6"/>
        <v>6653.5</v>
      </c>
    </row>
    <row r="28" s="2" customFormat="1" ht="36" customHeight="1" spans="1:17">
      <c r="A28" s="11">
        <v>23</v>
      </c>
      <c r="B28" s="11" t="s">
        <v>19</v>
      </c>
      <c r="C28" s="12" t="s">
        <v>58</v>
      </c>
      <c r="D28" s="12" t="s">
        <v>21</v>
      </c>
      <c r="E28" s="13">
        <v>55</v>
      </c>
      <c r="F28" s="14" t="s">
        <v>22</v>
      </c>
      <c r="G28" s="15" t="s">
        <v>57</v>
      </c>
      <c r="H28" s="15" t="s">
        <v>50</v>
      </c>
      <c r="I28" s="27">
        <v>7</v>
      </c>
      <c r="J28" s="11">
        <v>4097</v>
      </c>
      <c r="K28" s="28">
        <v>0.16</v>
      </c>
      <c r="L28" s="11">
        <f t="shared" si="5"/>
        <v>4588.64</v>
      </c>
      <c r="M28" s="29">
        <v>0.065</v>
      </c>
      <c r="N28" s="11">
        <f t="shared" si="4"/>
        <v>1864.1</v>
      </c>
      <c r="O28" s="30">
        <v>0.007</v>
      </c>
      <c r="P28" s="11">
        <f t="shared" si="2"/>
        <v>200.76</v>
      </c>
      <c r="Q28" s="35">
        <f t="shared" si="6"/>
        <v>6653.5</v>
      </c>
    </row>
    <row r="29" s="2" customFormat="1" ht="36" customHeight="1" spans="1:17">
      <c r="A29" s="11">
        <v>24</v>
      </c>
      <c r="B29" s="11" t="s">
        <v>19</v>
      </c>
      <c r="C29" s="12" t="s">
        <v>59</v>
      </c>
      <c r="D29" s="12" t="s">
        <v>21</v>
      </c>
      <c r="E29" s="13">
        <v>59</v>
      </c>
      <c r="F29" s="14" t="s">
        <v>22</v>
      </c>
      <c r="G29" s="15" t="s">
        <v>60</v>
      </c>
      <c r="H29" s="15" t="s">
        <v>50</v>
      </c>
      <c r="I29" s="27">
        <v>7</v>
      </c>
      <c r="J29" s="11">
        <v>4097</v>
      </c>
      <c r="K29" s="28">
        <v>0.16</v>
      </c>
      <c r="L29" s="11">
        <f t="shared" si="5"/>
        <v>4588.64</v>
      </c>
      <c r="M29" s="29">
        <v>0.065</v>
      </c>
      <c r="N29" s="11">
        <f t="shared" si="4"/>
        <v>1864.1</v>
      </c>
      <c r="O29" s="30">
        <v>0.007</v>
      </c>
      <c r="P29" s="11">
        <f t="shared" si="2"/>
        <v>200.76</v>
      </c>
      <c r="Q29" s="35">
        <f t="shared" si="6"/>
        <v>6653.5</v>
      </c>
    </row>
    <row r="30" s="2" customFormat="1" ht="36" customHeight="1" spans="1:17">
      <c r="A30" s="11">
        <v>25</v>
      </c>
      <c r="B30" s="11" t="s">
        <v>19</v>
      </c>
      <c r="C30" s="12" t="s">
        <v>61</v>
      </c>
      <c r="D30" s="12" t="s">
        <v>21</v>
      </c>
      <c r="E30" s="13">
        <v>53</v>
      </c>
      <c r="F30" s="14" t="s">
        <v>22</v>
      </c>
      <c r="G30" s="15" t="s">
        <v>43</v>
      </c>
      <c r="H30" s="15" t="s">
        <v>50</v>
      </c>
      <c r="I30" s="27">
        <v>7</v>
      </c>
      <c r="J30" s="11">
        <v>4097</v>
      </c>
      <c r="K30" s="28">
        <v>0.16</v>
      </c>
      <c r="L30" s="11">
        <f t="shared" si="5"/>
        <v>4588.64</v>
      </c>
      <c r="M30" s="29">
        <v>0.065</v>
      </c>
      <c r="N30" s="11">
        <f t="shared" si="4"/>
        <v>1864.1</v>
      </c>
      <c r="O30" s="30">
        <v>0.007</v>
      </c>
      <c r="P30" s="11">
        <f t="shared" si="2"/>
        <v>200.76</v>
      </c>
      <c r="Q30" s="35">
        <f t="shared" si="6"/>
        <v>6653.5</v>
      </c>
    </row>
    <row r="31" s="2" customFormat="1" ht="36" customHeight="1" spans="1:17">
      <c r="A31" s="11">
        <v>26</v>
      </c>
      <c r="B31" s="11" t="s">
        <v>19</v>
      </c>
      <c r="C31" s="12" t="s">
        <v>62</v>
      </c>
      <c r="D31" s="12" t="s">
        <v>27</v>
      </c>
      <c r="E31" s="13">
        <v>45</v>
      </c>
      <c r="F31" s="14" t="s">
        <v>22</v>
      </c>
      <c r="G31" s="15" t="s">
        <v>57</v>
      </c>
      <c r="H31" s="15" t="s">
        <v>50</v>
      </c>
      <c r="I31" s="27">
        <v>7</v>
      </c>
      <c r="J31" s="11">
        <v>4097</v>
      </c>
      <c r="K31" s="28">
        <v>0.16</v>
      </c>
      <c r="L31" s="11">
        <f t="shared" si="5"/>
        <v>4588.64</v>
      </c>
      <c r="M31" s="29">
        <v>0.065</v>
      </c>
      <c r="N31" s="11">
        <f t="shared" si="4"/>
        <v>1864.1</v>
      </c>
      <c r="O31" s="30">
        <v>0.007</v>
      </c>
      <c r="P31" s="11">
        <f t="shared" si="2"/>
        <v>200.76</v>
      </c>
      <c r="Q31" s="35">
        <f t="shared" si="6"/>
        <v>6653.5</v>
      </c>
    </row>
    <row r="32" s="2" customFormat="1" ht="36" customHeight="1" spans="1:17">
      <c r="A32" s="11">
        <v>27</v>
      </c>
      <c r="B32" s="11" t="s">
        <v>19</v>
      </c>
      <c r="C32" s="12" t="s">
        <v>63</v>
      </c>
      <c r="D32" s="12" t="s">
        <v>27</v>
      </c>
      <c r="E32" s="13">
        <v>46</v>
      </c>
      <c r="F32" s="14" t="s">
        <v>22</v>
      </c>
      <c r="G32" s="15" t="s">
        <v>57</v>
      </c>
      <c r="H32" s="15" t="s">
        <v>50</v>
      </c>
      <c r="I32" s="27">
        <v>7</v>
      </c>
      <c r="J32" s="11">
        <v>4097</v>
      </c>
      <c r="K32" s="28">
        <v>0.16</v>
      </c>
      <c r="L32" s="11">
        <f t="shared" si="5"/>
        <v>4588.64</v>
      </c>
      <c r="M32" s="29">
        <v>0.065</v>
      </c>
      <c r="N32" s="11">
        <f t="shared" si="4"/>
        <v>1864.1</v>
      </c>
      <c r="O32" s="30">
        <v>0.007</v>
      </c>
      <c r="P32" s="11">
        <f t="shared" si="2"/>
        <v>200.76</v>
      </c>
      <c r="Q32" s="35">
        <f t="shared" si="6"/>
        <v>6653.5</v>
      </c>
    </row>
    <row r="33" s="2" customFormat="1" ht="36" customHeight="1" spans="1:17">
      <c r="A33" s="11">
        <v>28</v>
      </c>
      <c r="B33" s="11" t="s">
        <v>19</v>
      </c>
      <c r="C33" s="12" t="s">
        <v>64</v>
      </c>
      <c r="D33" s="12" t="s">
        <v>21</v>
      </c>
      <c r="E33" s="13">
        <v>54</v>
      </c>
      <c r="F33" s="14" t="s">
        <v>22</v>
      </c>
      <c r="G33" s="15" t="s">
        <v>57</v>
      </c>
      <c r="H33" s="15" t="s">
        <v>50</v>
      </c>
      <c r="I33" s="27">
        <v>7</v>
      </c>
      <c r="J33" s="11">
        <v>4097</v>
      </c>
      <c r="K33" s="28">
        <v>0.16</v>
      </c>
      <c r="L33" s="11">
        <f t="shared" si="5"/>
        <v>4588.64</v>
      </c>
      <c r="M33" s="29">
        <v>0.065</v>
      </c>
      <c r="N33" s="11">
        <f t="shared" si="4"/>
        <v>1864.1</v>
      </c>
      <c r="O33" s="30">
        <v>0.007</v>
      </c>
      <c r="P33" s="11">
        <f t="shared" si="2"/>
        <v>200.76</v>
      </c>
      <c r="Q33" s="35">
        <f t="shared" si="6"/>
        <v>6653.5</v>
      </c>
    </row>
    <row r="34" s="2" customFormat="1" ht="36" customHeight="1" spans="1:17">
      <c r="A34" s="11">
        <v>29</v>
      </c>
      <c r="B34" s="11" t="s">
        <v>19</v>
      </c>
      <c r="C34" s="12" t="s">
        <v>65</v>
      </c>
      <c r="D34" s="12" t="s">
        <v>21</v>
      </c>
      <c r="E34" s="13">
        <v>55</v>
      </c>
      <c r="F34" s="14" t="s">
        <v>22</v>
      </c>
      <c r="G34" s="15" t="s">
        <v>57</v>
      </c>
      <c r="H34" s="15" t="s">
        <v>50</v>
      </c>
      <c r="I34" s="27">
        <v>7</v>
      </c>
      <c r="J34" s="11">
        <v>4097</v>
      </c>
      <c r="K34" s="28">
        <v>0.16</v>
      </c>
      <c r="L34" s="11">
        <f t="shared" ref="L34:L45" si="7">655.52*I34</f>
        <v>4588.64</v>
      </c>
      <c r="M34" s="29">
        <v>0.065</v>
      </c>
      <c r="N34" s="11">
        <f t="shared" ref="N34:N45" si="8">266.3*I34</f>
        <v>1864.1</v>
      </c>
      <c r="O34" s="30">
        <v>0.007</v>
      </c>
      <c r="P34" s="11">
        <f t="shared" ref="P34:P45" si="9">28.68*I34</f>
        <v>200.76</v>
      </c>
      <c r="Q34" s="35">
        <f t="shared" ref="Q34:Q39" si="10">SUM(P34+N34+L34)</f>
        <v>6653.5</v>
      </c>
    </row>
    <row r="35" s="2" customFormat="1" ht="36" customHeight="1" spans="1:17">
      <c r="A35" s="11">
        <v>30</v>
      </c>
      <c r="B35" s="11" t="s">
        <v>19</v>
      </c>
      <c r="C35" s="12" t="s">
        <v>66</v>
      </c>
      <c r="D35" s="12" t="s">
        <v>27</v>
      </c>
      <c r="E35" s="13">
        <v>49</v>
      </c>
      <c r="F35" s="14" t="s">
        <v>22</v>
      </c>
      <c r="G35" s="15" t="s">
        <v>57</v>
      </c>
      <c r="H35" s="15" t="s">
        <v>50</v>
      </c>
      <c r="I35" s="27">
        <v>7</v>
      </c>
      <c r="J35" s="11">
        <v>4097</v>
      </c>
      <c r="K35" s="28">
        <v>0.16</v>
      </c>
      <c r="L35" s="11">
        <f t="shared" si="7"/>
        <v>4588.64</v>
      </c>
      <c r="M35" s="29">
        <v>0.065</v>
      </c>
      <c r="N35" s="11">
        <f t="shared" si="8"/>
        <v>1864.1</v>
      </c>
      <c r="O35" s="30">
        <v>0.007</v>
      </c>
      <c r="P35" s="11">
        <f t="shared" si="9"/>
        <v>200.76</v>
      </c>
      <c r="Q35" s="35">
        <f t="shared" si="10"/>
        <v>6653.5</v>
      </c>
    </row>
    <row r="36" s="2" customFormat="1" ht="36" customHeight="1" spans="1:17">
      <c r="A36" s="11">
        <v>31</v>
      </c>
      <c r="B36" s="11" t="s">
        <v>19</v>
      </c>
      <c r="C36" s="12" t="s">
        <v>67</v>
      </c>
      <c r="D36" s="12" t="s">
        <v>27</v>
      </c>
      <c r="E36" s="13">
        <v>47</v>
      </c>
      <c r="F36" s="14" t="s">
        <v>22</v>
      </c>
      <c r="G36" s="15" t="s">
        <v>57</v>
      </c>
      <c r="H36" s="15" t="s">
        <v>47</v>
      </c>
      <c r="I36" s="27">
        <v>5</v>
      </c>
      <c r="J36" s="11">
        <v>4097</v>
      </c>
      <c r="K36" s="28">
        <v>0.16</v>
      </c>
      <c r="L36" s="11">
        <f t="shared" si="7"/>
        <v>3277.6</v>
      </c>
      <c r="M36" s="29">
        <v>0.065</v>
      </c>
      <c r="N36" s="11">
        <f t="shared" si="8"/>
        <v>1331.5</v>
      </c>
      <c r="O36" s="30">
        <v>0.007</v>
      </c>
      <c r="P36" s="11">
        <f t="shared" si="9"/>
        <v>143.4</v>
      </c>
      <c r="Q36" s="35">
        <f t="shared" si="10"/>
        <v>4752.5</v>
      </c>
    </row>
    <row r="37" s="2" customFormat="1" ht="36" customHeight="1" spans="1:17">
      <c r="A37" s="11">
        <v>32</v>
      </c>
      <c r="B37" s="11" t="s">
        <v>19</v>
      </c>
      <c r="C37" s="12" t="s">
        <v>68</v>
      </c>
      <c r="D37" s="12" t="s">
        <v>27</v>
      </c>
      <c r="E37" s="13">
        <v>44</v>
      </c>
      <c r="F37" s="14" t="s">
        <v>22</v>
      </c>
      <c r="G37" s="15" t="s">
        <v>69</v>
      </c>
      <c r="H37" s="15" t="s">
        <v>70</v>
      </c>
      <c r="I37" s="27">
        <v>2</v>
      </c>
      <c r="J37" s="11">
        <v>4097</v>
      </c>
      <c r="K37" s="28">
        <v>0.16</v>
      </c>
      <c r="L37" s="11">
        <f t="shared" si="7"/>
        <v>1311.04</v>
      </c>
      <c r="M37" s="29">
        <v>0.065</v>
      </c>
      <c r="N37" s="11">
        <f t="shared" si="8"/>
        <v>532.6</v>
      </c>
      <c r="O37" s="30">
        <v>0.007</v>
      </c>
      <c r="P37" s="11">
        <f t="shared" si="9"/>
        <v>57.36</v>
      </c>
      <c r="Q37" s="35">
        <f t="shared" si="10"/>
        <v>1901</v>
      </c>
    </row>
    <row r="38" s="2" customFormat="1" ht="36" customHeight="1" spans="1:17">
      <c r="A38" s="11">
        <v>33</v>
      </c>
      <c r="B38" s="11" t="s">
        <v>19</v>
      </c>
      <c r="C38" s="12" t="s">
        <v>71</v>
      </c>
      <c r="D38" s="12" t="s">
        <v>21</v>
      </c>
      <c r="E38" s="13">
        <v>54</v>
      </c>
      <c r="F38" s="14" t="s">
        <v>22</v>
      </c>
      <c r="G38" s="15" t="s">
        <v>60</v>
      </c>
      <c r="H38" s="15" t="s">
        <v>50</v>
      </c>
      <c r="I38" s="27">
        <v>7</v>
      </c>
      <c r="J38" s="11">
        <v>4097</v>
      </c>
      <c r="K38" s="28">
        <v>0.16</v>
      </c>
      <c r="L38" s="11">
        <f t="shared" si="7"/>
        <v>4588.64</v>
      </c>
      <c r="M38" s="29">
        <v>0.065</v>
      </c>
      <c r="N38" s="11">
        <f t="shared" si="8"/>
        <v>1864.1</v>
      </c>
      <c r="O38" s="30">
        <v>0.007</v>
      </c>
      <c r="P38" s="11">
        <f t="shared" si="9"/>
        <v>200.76</v>
      </c>
      <c r="Q38" s="35">
        <f t="shared" si="10"/>
        <v>6653.5</v>
      </c>
    </row>
    <row r="39" s="2" customFormat="1" ht="36" customHeight="1" spans="1:17">
      <c r="A39" s="11">
        <v>34</v>
      </c>
      <c r="B39" s="11" t="s">
        <v>19</v>
      </c>
      <c r="C39" s="12" t="s">
        <v>72</v>
      </c>
      <c r="D39" s="12" t="s">
        <v>21</v>
      </c>
      <c r="E39" s="13">
        <v>54</v>
      </c>
      <c r="F39" s="14" t="s">
        <v>22</v>
      </c>
      <c r="G39" s="15" t="s">
        <v>60</v>
      </c>
      <c r="H39" s="15" t="s">
        <v>50</v>
      </c>
      <c r="I39" s="27">
        <v>7</v>
      </c>
      <c r="J39" s="11">
        <v>4097</v>
      </c>
      <c r="K39" s="28">
        <v>0.16</v>
      </c>
      <c r="L39" s="11">
        <f t="shared" si="7"/>
        <v>4588.64</v>
      </c>
      <c r="M39" s="29">
        <v>0.065</v>
      </c>
      <c r="N39" s="11">
        <f t="shared" si="8"/>
        <v>1864.1</v>
      </c>
      <c r="O39" s="30">
        <v>0.007</v>
      </c>
      <c r="P39" s="11">
        <f t="shared" si="9"/>
        <v>200.76</v>
      </c>
      <c r="Q39" s="35">
        <f t="shared" si="10"/>
        <v>6653.5</v>
      </c>
    </row>
    <row r="40" s="2" customFormat="1" ht="36" customHeight="1" spans="1:17">
      <c r="A40" s="11">
        <v>35</v>
      </c>
      <c r="B40" s="11" t="s">
        <v>19</v>
      </c>
      <c r="C40" s="16" t="s">
        <v>73</v>
      </c>
      <c r="D40" s="12" t="s">
        <v>27</v>
      </c>
      <c r="E40" s="13">
        <v>41</v>
      </c>
      <c r="F40" s="14" t="s">
        <v>22</v>
      </c>
      <c r="G40" s="15" t="s">
        <v>43</v>
      </c>
      <c r="H40" s="15" t="s">
        <v>50</v>
      </c>
      <c r="I40" s="27">
        <v>7</v>
      </c>
      <c r="J40" s="11">
        <v>4097</v>
      </c>
      <c r="K40" s="28">
        <v>0.16</v>
      </c>
      <c r="L40" s="11">
        <f t="shared" si="7"/>
        <v>4588.64</v>
      </c>
      <c r="M40" s="29">
        <v>0.065</v>
      </c>
      <c r="N40" s="11">
        <f t="shared" si="8"/>
        <v>1864.1</v>
      </c>
      <c r="O40" s="30">
        <v>0.007</v>
      </c>
      <c r="P40" s="11">
        <f t="shared" si="9"/>
        <v>200.76</v>
      </c>
      <c r="Q40" s="35">
        <f t="shared" ref="Q40:Q45" si="11">L40+N40+P40</f>
        <v>6653.5</v>
      </c>
    </row>
    <row r="41" s="2" customFormat="1" ht="36" customHeight="1" spans="1:17">
      <c r="A41" s="11">
        <v>36</v>
      </c>
      <c r="B41" s="11" t="s">
        <v>19</v>
      </c>
      <c r="C41" s="16" t="s">
        <v>74</v>
      </c>
      <c r="D41" s="12" t="s">
        <v>21</v>
      </c>
      <c r="E41" s="13">
        <v>54</v>
      </c>
      <c r="F41" s="14" t="s">
        <v>22</v>
      </c>
      <c r="G41" s="15" t="s">
        <v>43</v>
      </c>
      <c r="H41" s="15" t="s">
        <v>75</v>
      </c>
      <c r="I41" s="27">
        <v>5</v>
      </c>
      <c r="J41" s="11">
        <v>4097</v>
      </c>
      <c r="K41" s="28">
        <v>0.16</v>
      </c>
      <c r="L41" s="11">
        <f t="shared" si="7"/>
        <v>3277.6</v>
      </c>
      <c r="M41" s="29">
        <v>0.065</v>
      </c>
      <c r="N41" s="11">
        <f t="shared" si="8"/>
        <v>1331.5</v>
      </c>
      <c r="O41" s="30">
        <v>0.007</v>
      </c>
      <c r="P41" s="11">
        <f t="shared" si="9"/>
        <v>143.4</v>
      </c>
      <c r="Q41" s="35">
        <f t="shared" si="11"/>
        <v>4752.5</v>
      </c>
    </row>
    <row r="42" s="2" customFormat="1" ht="36" customHeight="1" spans="1:17">
      <c r="A42" s="11">
        <v>37</v>
      </c>
      <c r="B42" s="11" t="s">
        <v>19</v>
      </c>
      <c r="C42" s="16" t="s">
        <v>76</v>
      </c>
      <c r="D42" s="12" t="s">
        <v>21</v>
      </c>
      <c r="E42" s="13">
        <v>57</v>
      </c>
      <c r="F42" s="14" t="s">
        <v>22</v>
      </c>
      <c r="G42" s="15" t="s">
        <v>43</v>
      </c>
      <c r="H42" s="15" t="s">
        <v>50</v>
      </c>
      <c r="I42" s="27">
        <v>7</v>
      </c>
      <c r="J42" s="11">
        <v>4097</v>
      </c>
      <c r="K42" s="28">
        <v>0.16</v>
      </c>
      <c r="L42" s="11">
        <f t="shared" si="7"/>
        <v>4588.64</v>
      </c>
      <c r="M42" s="29">
        <v>0.065</v>
      </c>
      <c r="N42" s="11">
        <f t="shared" si="8"/>
        <v>1864.1</v>
      </c>
      <c r="O42" s="30">
        <v>0.007</v>
      </c>
      <c r="P42" s="11">
        <f t="shared" si="9"/>
        <v>200.76</v>
      </c>
      <c r="Q42" s="35">
        <f t="shared" si="11"/>
        <v>6653.5</v>
      </c>
    </row>
    <row r="43" s="2" customFormat="1" ht="36" customHeight="1" spans="1:17">
      <c r="A43" s="11">
        <v>38</v>
      </c>
      <c r="B43" s="11" t="s">
        <v>19</v>
      </c>
      <c r="C43" s="16" t="s">
        <v>77</v>
      </c>
      <c r="D43" s="12" t="s">
        <v>21</v>
      </c>
      <c r="E43" s="13">
        <v>58</v>
      </c>
      <c r="F43" s="14" t="s">
        <v>22</v>
      </c>
      <c r="G43" s="15" t="s">
        <v>43</v>
      </c>
      <c r="H43" s="15" t="s">
        <v>50</v>
      </c>
      <c r="I43" s="27">
        <v>7</v>
      </c>
      <c r="J43" s="11">
        <v>4097</v>
      </c>
      <c r="K43" s="28">
        <v>0.16</v>
      </c>
      <c r="L43" s="11">
        <f t="shared" si="7"/>
        <v>4588.64</v>
      </c>
      <c r="M43" s="29">
        <v>0.065</v>
      </c>
      <c r="N43" s="11">
        <f t="shared" si="8"/>
        <v>1864.1</v>
      </c>
      <c r="O43" s="30">
        <v>0.007</v>
      </c>
      <c r="P43" s="11">
        <f t="shared" si="9"/>
        <v>200.76</v>
      </c>
      <c r="Q43" s="35">
        <f t="shared" si="11"/>
        <v>6653.5</v>
      </c>
    </row>
    <row r="44" s="2" customFormat="1" ht="36" customHeight="1" spans="1:17">
      <c r="A44" s="11">
        <v>39</v>
      </c>
      <c r="B44" s="11" t="s">
        <v>19</v>
      </c>
      <c r="C44" s="16" t="s">
        <v>78</v>
      </c>
      <c r="D44" s="12" t="s">
        <v>21</v>
      </c>
      <c r="E44" s="13">
        <v>59</v>
      </c>
      <c r="F44" s="14" t="s">
        <v>22</v>
      </c>
      <c r="G44" s="15" t="s">
        <v>43</v>
      </c>
      <c r="H44" s="15" t="s">
        <v>50</v>
      </c>
      <c r="I44" s="27">
        <v>7</v>
      </c>
      <c r="J44" s="11">
        <v>4097</v>
      </c>
      <c r="K44" s="28">
        <v>0.16</v>
      </c>
      <c r="L44" s="11">
        <f t="shared" si="7"/>
        <v>4588.64</v>
      </c>
      <c r="M44" s="29">
        <v>0.065</v>
      </c>
      <c r="N44" s="11">
        <f t="shared" si="8"/>
        <v>1864.1</v>
      </c>
      <c r="O44" s="30">
        <v>0.007</v>
      </c>
      <c r="P44" s="11">
        <f t="shared" si="9"/>
        <v>200.76</v>
      </c>
      <c r="Q44" s="35">
        <f t="shared" si="11"/>
        <v>6653.5</v>
      </c>
    </row>
    <row r="45" s="2" customFormat="1" ht="36" customHeight="1" spans="1:17">
      <c r="A45" s="11">
        <v>40</v>
      </c>
      <c r="B45" s="11" t="s">
        <v>19</v>
      </c>
      <c r="C45" s="16" t="s">
        <v>79</v>
      </c>
      <c r="D45" s="12" t="s">
        <v>27</v>
      </c>
      <c r="E45" s="13">
        <v>43</v>
      </c>
      <c r="F45" s="14" t="s">
        <v>22</v>
      </c>
      <c r="G45" s="15" t="s">
        <v>80</v>
      </c>
      <c r="H45" s="15" t="s">
        <v>50</v>
      </c>
      <c r="I45" s="27">
        <v>7</v>
      </c>
      <c r="J45" s="11">
        <v>4097</v>
      </c>
      <c r="K45" s="28">
        <v>0.16</v>
      </c>
      <c r="L45" s="11">
        <f t="shared" si="7"/>
        <v>4588.64</v>
      </c>
      <c r="M45" s="29">
        <v>0.065</v>
      </c>
      <c r="N45" s="11">
        <f t="shared" si="8"/>
        <v>1864.1</v>
      </c>
      <c r="O45" s="30">
        <v>0.007</v>
      </c>
      <c r="P45" s="11">
        <f t="shared" si="9"/>
        <v>200.76</v>
      </c>
      <c r="Q45" s="35">
        <f t="shared" si="11"/>
        <v>6653.5</v>
      </c>
    </row>
    <row r="46" s="2" customFormat="1" ht="36" customHeight="1" spans="1:17">
      <c r="A46" s="11">
        <v>41</v>
      </c>
      <c r="B46" s="11" t="s">
        <v>19</v>
      </c>
      <c r="C46" s="16" t="s">
        <v>81</v>
      </c>
      <c r="D46" s="12" t="s">
        <v>21</v>
      </c>
      <c r="E46" s="13">
        <v>52</v>
      </c>
      <c r="F46" s="14" t="s">
        <v>22</v>
      </c>
      <c r="G46" s="15" t="s">
        <v>80</v>
      </c>
      <c r="H46" s="15" t="s">
        <v>50</v>
      </c>
      <c r="I46" s="27">
        <v>7</v>
      </c>
      <c r="J46" s="11">
        <v>4097</v>
      </c>
      <c r="K46" s="28">
        <v>0.16</v>
      </c>
      <c r="L46" s="11">
        <f t="shared" ref="L46:L51" si="12">655.52*I46</f>
        <v>4588.64</v>
      </c>
      <c r="M46" s="29">
        <v>0.065</v>
      </c>
      <c r="N46" s="11">
        <f t="shared" ref="N46:N51" si="13">266.3*I46</f>
        <v>1864.1</v>
      </c>
      <c r="O46" s="30">
        <v>0.007</v>
      </c>
      <c r="P46" s="11">
        <f t="shared" ref="P46:P51" si="14">28.68*I46</f>
        <v>200.76</v>
      </c>
      <c r="Q46" s="35">
        <f t="shared" ref="Q46:Q51" si="15">L46+N46+P46</f>
        <v>6653.5</v>
      </c>
    </row>
    <row r="47" s="2" customFormat="1" ht="36" customHeight="1" spans="1:17">
      <c r="A47" s="11">
        <v>42</v>
      </c>
      <c r="B47" s="11" t="s">
        <v>19</v>
      </c>
      <c r="C47" s="16" t="s">
        <v>82</v>
      </c>
      <c r="D47" s="12" t="s">
        <v>27</v>
      </c>
      <c r="E47" s="13">
        <v>42</v>
      </c>
      <c r="F47" s="14" t="s">
        <v>22</v>
      </c>
      <c r="G47" s="15" t="s">
        <v>80</v>
      </c>
      <c r="H47" s="15" t="s">
        <v>50</v>
      </c>
      <c r="I47" s="27">
        <v>7</v>
      </c>
      <c r="J47" s="11">
        <v>4097</v>
      </c>
      <c r="K47" s="28">
        <v>0.16</v>
      </c>
      <c r="L47" s="11">
        <f t="shared" si="12"/>
        <v>4588.64</v>
      </c>
      <c r="M47" s="29">
        <v>0.065</v>
      </c>
      <c r="N47" s="11">
        <f t="shared" si="13"/>
        <v>1864.1</v>
      </c>
      <c r="O47" s="30">
        <v>0.007</v>
      </c>
      <c r="P47" s="11">
        <f t="shared" si="14"/>
        <v>200.76</v>
      </c>
      <c r="Q47" s="35">
        <f t="shared" si="15"/>
        <v>6653.5</v>
      </c>
    </row>
    <row r="48" s="2" customFormat="1" ht="36" customHeight="1" spans="1:17">
      <c r="A48" s="11">
        <v>43</v>
      </c>
      <c r="B48" s="11" t="s">
        <v>19</v>
      </c>
      <c r="C48" s="16" t="s">
        <v>83</v>
      </c>
      <c r="D48" s="12" t="s">
        <v>21</v>
      </c>
      <c r="E48" s="13">
        <v>57</v>
      </c>
      <c r="F48" s="14" t="s">
        <v>22</v>
      </c>
      <c r="G48" s="15" t="s">
        <v>80</v>
      </c>
      <c r="H48" s="15" t="s">
        <v>50</v>
      </c>
      <c r="I48" s="27">
        <v>7</v>
      </c>
      <c r="J48" s="11">
        <v>4097</v>
      </c>
      <c r="K48" s="28">
        <v>0.16</v>
      </c>
      <c r="L48" s="11">
        <f t="shared" si="12"/>
        <v>4588.64</v>
      </c>
      <c r="M48" s="29">
        <v>0.065</v>
      </c>
      <c r="N48" s="11">
        <f t="shared" si="13"/>
        <v>1864.1</v>
      </c>
      <c r="O48" s="30">
        <v>0.007</v>
      </c>
      <c r="P48" s="11">
        <f t="shared" si="14"/>
        <v>200.76</v>
      </c>
      <c r="Q48" s="35">
        <f t="shared" si="15"/>
        <v>6653.5</v>
      </c>
    </row>
    <row r="49" s="2" customFormat="1" ht="36" customHeight="1" spans="1:17">
      <c r="A49" s="11">
        <v>44</v>
      </c>
      <c r="B49" s="11" t="s">
        <v>19</v>
      </c>
      <c r="C49" s="16" t="s">
        <v>84</v>
      </c>
      <c r="D49" s="12" t="s">
        <v>21</v>
      </c>
      <c r="E49" s="13">
        <v>56</v>
      </c>
      <c r="F49" s="14" t="s">
        <v>22</v>
      </c>
      <c r="G49" s="15" t="s">
        <v>80</v>
      </c>
      <c r="H49" s="15" t="s">
        <v>50</v>
      </c>
      <c r="I49" s="27">
        <v>7</v>
      </c>
      <c r="J49" s="11">
        <v>4097</v>
      </c>
      <c r="K49" s="28">
        <v>0.16</v>
      </c>
      <c r="L49" s="11">
        <f t="shared" si="12"/>
        <v>4588.64</v>
      </c>
      <c r="M49" s="29">
        <v>0.065</v>
      </c>
      <c r="N49" s="11">
        <f t="shared" si="13"/>
        <v>1864.1</v>
      </c>
      <c r="O49" s="30">
        <v>0.007</v>
      </c>
      <c r="P49" s="11">
        <f t="shared" si="14"/>
        <v>200.76</v>
      </c>
      <c r="Q49" s="35">
        <f t="shared" si="15"/>
        <v>6653.5</v>
      </c>
    </row>
    <row r="50" s="2" customFormat="1" ht="36" customHeight="1" spans="1:17">
      <c r="A50" s="11"/>
      <c r="B50" s="8" t="s">
        <v>85</v>
      </c>
      <c r="C50" s="9"/>
      <c r="D50" s="9"/>
      <c r="E50" s="10"/>
      <c r="F50" s="6"/>
      <c r="G50" s="6"/>
      <c r="H50" s="6"/>
      <c r="I50" s="24"/>
      <c r="J50" s="6"/>
      <c r="K50" s="6"/>
      <c r="L50" s="6">
        <f>SUM(L51:L51)</f>
        <v>4588.64</v>
      </c>
      <c r="M50" s="6"/>
      <c r="N50" s="6">
        <f>SUM(N51:N51)</f>
        <v>1864.1</v>
      </c>
      <c r="O50" s="6"/>
      <c r="P50" s="6">
        <f>SUM(P51:P51)</f>
        <v>200.76</v>
      </c>
      <c r="Q50" s="6">
        <f>SUM(P50+N50+L50)</f>
        <v>6653.5</v>
      </c>
    </row>
    <row r="51" s="2" customFormat="1" ht="36" customHeight="1" spans="1:17">
      <c r="A51" s="11">
        <v>45</v>
      </c>
      <c r="B51" s="11" t="s">
        <v>86</v>
      </c>
      <c r="C51" s="17" t="s">
        <v>87</v>
      </c>
      <c r="D51" s="17" t="s">
        <v>27</v>
      </c>
      <c r="E51" s="17" t="s">
        <v>88</v>
      </c>
      <c r="F51" s="18" t="s">
        <v>22</v>
      </c>
      <c r="G51" s="15" t="s">
        <v>89</v>
      </c>
      <c r="H51" s="15" t="s">
        <v>50</v>
      </c>
      <c r="I51" s="27">
        <v>7</v>
      </c>
      <c r="J51" s="11">
        <v>4097</v>
      </c>
      <c r="K51" s="28">
        <v>0.16</v>
      </c>
      <c r="L51" s="11">
        <f t="shared" si="12"/>
        <v>4588.64</v>
      </c>
      <c r="M51" s="29">
        <v>0.065</v>
      </c>
      <c r="N51" s="11">
        <f t="shared" si="13"/>
        <v>1864.1</v>
      </c>
      <c r="O51" s="30">
        <v>0.007</v>
      </c>
      <c r="P51" s="11">
        <f t="shared" si="14"/>
        <v>200.76</v>
      </c>
      <c r="Q51" s="35">
        <f t="shared" si="15"/>
        <v>6653.5</v>
      </c>
    </row>
    <row r="52" s="2" customFormat="1" ht="36" customHeight="1" spans="1:17">
      <c r="A52" s="11"/>
      <c r="B52" s="8" t="s">
        <v>90</v>
      </c>
      <c r="C52" s="9"/>
      <c r="D52" s="9"/>
      <c r="E52" s="10"/>
      <c r="F52" s="13"/>
      <c r="G52" s="15"/>
      <c r="H52" s="15"/>
      <c r="I52" s="31"/>
      <c r="J52" s="13"/>
      <c r="K52" s="28"/>
      <c r="L52" s="6">
        <f>SUM(L53:L57)</f>
        <v>17699.04</v>
      </c>
      <c r="M52" s="6"/>
      <c r="N52" s="6">
        <f>SUM(N53:N57)</f>
        <v>7190.1</v>
      </c>
      <c r="O52" s="6"/>
      <c r="P52" s="6">
        <f>SUM(P53:P57)</f>
        <v>774.36</v>
      </c>
      <c r="Q52" s="6">
        <f>SUM(Q53:Q57)</f>
        <v>25663.5</v>
      </c>
    </row>
    <row r="53" s="2" customFormat="1" ht="36" customHeight="1" spans="1:17">
      <c r="A53" s="11">
        <v>46</v>
      </c>
      <c r="B53" s="11" t="s">
        <v>91</v>
      </c>
      <c r="C53" s="19" t="s">
        <v>92</v>
      </c>
      <c r="D53" s="19" t="s">
        <v>21</v>
      </c>
      <c r="E53" s="20">
        <v>30</v>
      </c>
      <c r="F53" s="20" t="s">
        <v>93</v>
      </c>
      <c r="G53" s="21" t="s">
        <v>94</v>
      </c>
      <c r="H53" s="15" t="s">
        <v>95</v>
      </c>
      <c r="I53" s="32">
        <v>4</v>
      </c>
      <c r="J53" s="11">
        <v>4097</v>
      </c>
      <c r="K53" s="28">
        <v>0.16</v>
      </c>
      <c r="L53" s="11">
        <f t="shared" ref="L53:L57" si="16">655.52*I53</f>
        <v>2622.08</v>
      </c>
      <c r="M53" s="29">
        <v>0.065</v>
      </c>
      <c r="N53" s="11">
        <f t="shared" ref="N53:N57" si="17">266.3*I53</f>
        <v>1065.2</v>
      </c>
      <c r="O53" s="30">
        <v>0.007</v>
      </c>
      <c r="P53" s="11">
        <f t="shared" ref="P53:P57" si="18">28.68*I53</f>
        <v>114.72</v>
      </c>
      <c r="Q53" s="35">
        <f t="shared" ref="Q53:Q57" si="19">L53+N53+P53</f>
        <v>3802</v>
      </c>
    </row>
    <row r="54" s="2" customFormat="1" ht="36" customHeight="1" spans="1:17">
      <c r="A54" s="11">
        <v>47</v>
      </c>
      <c r="B54" s="11" t="s">
        <v>91</v>
      </c>
      <c r="C54" s="19" t="s">
        <v>96</v>
      </c>
      <c r="D54" s="19" t="s">
        <v>21</v>
      </c>
      <c r="E54" s="20">
        <v>40</v>
      </c>
      <c r="F54" s="20" t="s">
        <v>93</v>
      </c>
      <c r="G54" s="20" t="s">
        <v>97</v>
      </c>
      <c r="H54" s="15" t="s">
        <v>50</v>
      </c>
      <c r="I54" s="32">
        <v>7</v>
      </c>
      <c r="J54" s="11">
        <v>4097</v>
      </c>
      <c r="K54" s="28">
        <v>0.16</v>
      </c>
      <c r="L54" s="11">
        <f t="shared" si="16"/>
        <v>4588.64</v>
      </c>
      <c r="M54" s="29">
        <v>0.065</v>
      </c>
      <c r="N54" s="11">
        <f t="shared" si="17"/>
        <v>1864.1</v>
      </c>
      <c r="O54" s="30">
        <v>0.007</v>
      </c>
      <c r="P54" s="11">
        <f t="shared" si="18"/>
        <v>200.76</v>
      </c>
      <c r="Q54" s="35">
        <f t="shared" si="19"/>
        <v>6653.5</v>
      </c>
    </row>
    <row r="55" s="2" customFormat="1" ht="36" customHeight="1" spans="1:17">
      <c r="A55" s="11">
        <v>48</v>
      </c>
      <c r="B55" s="11" t="s">
        <v>91</v>
      </c>
      <c r="C55" s="19" t="s">
        <v>98</v>
      </c>
      <c r="D55" s="19" t="s">
        <v>27</v>
      </c>
      <c r="E55" s="20">
        <v>25</v>
      </c>
      <c r="F55" s="20" t="s">
        <v>93</v>
      </c>
      <c r="G55" s="20" t="s">
        <v>99</v>
      </c>
      <c r="H55" s="15" t="s">
        <v>50</v>
      </c>
      <c r="I55" s="32">
        <v>7</v>
      </c>
      <c r="J55" s="11">
        <v>4097</v>
      </c>
      <c r="K55" s="28">
        <v>0.16</v>
      </c>
      <c r="L55" s="11">
        <f t="shared" si="16"/>
        <v>4588.64</v>
      </c>
      <c r="M55" s="29">
        <v>0.065</v>
      </c>
      <c r="N55" s="11">
        <f t="shared" si="17"/>
        <v>1864.1</v>
      </c>
      <c r="O55" s="30">
        <v>0.007</v>
      </c>
      <c r="P55" s="11">
        <f t="shared" si="18"/>
        <v>200.76</v>
      </c>
      <c r="Q55" s="35">
        <f t="shared" si="19"/>
        <v>6653.5</v>
      </c>
    </row>
    <row r="56" s="2" customFormat="1" ht="36" customHeight="1" spans="1:17">
      <c r="A56" s="11">
        <v>49</v>
      </c>
      <c r="B56" s="11" t="s">
        <v>91</v>
      </c>
      <c r="C56" s="19" t="s">
        <v>100</v>
      </c>
      <c r="D56" s="19" t="s">
        <v>21</v>
      </c>
      <c r="E56" s="20">
        <v>36</v>
      </c>
      <c r="F56" s="20" t="s">
        <v>93</v>
      </c>
      <c r="G56" s="20" t="s">
        <v>101</v>
      </c>
      <c r="H56" s="15" t="s">
        <v>102</v>
      </c>
      <c r="I56" s="32">
        <v>2</v>
      </c>
      <c r="J56" s="11">
        <v>4097</v>
      </c>
      <c r="K56" s="28">
        <v>0.16</v>
      </c>
      <c r="L56" s="11">
        <f t="shared" si="16"/>
        <v>1311.04</v>
      </c>
      <c r="M56" s="29">
        <v>0.065</v>
      </c>
      <c r="N56" s="11">
        <f t="shared" si="17"/>
        <v>532.6</v>
      </c>
      <c r="O56" s="30">
        <v>0.007</v>
      </c>
      <c r="P56" s="11">
        <f t="shared" si="18"/>
        <v>57.36</v>
      </c>
      <c r="Q56" s="35">
        <f t="shared" si="19"/>
        <v>1901</v>
      </c>
    </row>
    <row r="57" s="2" customFormat="1" ht="36" customHeight="1" spans="1:17">
      <c r="A57" s="11">
        <v>50</v>
      </c>
      <c r="B57" s="11" t="s">
        <v>91</v>
      </c>
      <c r="C57" s="19" t="s">
        <v>103</v>
      </c>
      <c r="D57" s="19" t="s">
        <v>21</v>
      </c>
      <c r="E57" s="20">
        <v>44</v>
      </c>
      <c r="F57" s="20" t="s">
        <v>104</v>
      </c>
      <c r="G57" s="20" t="s">
        <v>105</v>
      </c>
      <c r="H57" s="15" t="s">
        <v>50</v>
      </c>
      <c r="I57" s="32">
        <v>7</v>
      </c>
      <c r="J57" s="11">
        <v>4097</v>
      </c>
      <c r="K57" s="28">
        <v>0.16</v>
      </c>
      <c r="L57" s="11">
        <f t="shared" si="16"/>
        <v>4588.64</v>
      </c>
      <c r="M57" s="29">
        <v>0.065</v>
      </c>
      <c r="N57" s="11">
        <f t="shared" si="17"/>
        <v>1864.1</v>
      </c>
      <c r="O57" s="30">
        <v>0.007</v>
      </c>
      <c r="P57" s="11">
        <f t="shared" si="18"/>
        <v>200.76</v>
      </c>
      <c r="Q57" s="35">
        <f t="shared" si="19"/>
        <v>6653.5</v>
      </c>
    </row>
    <row r="58" s="2" customFormat="1" ht="36" customHeight="1" spans="1:17">
      <c r="A58" s="11"/>
      <c r="B58" s="8" t="s">
        <v>106</v>
      </c>
      <c r="C58" s="9"/>
      <c r="D58" s="9"/>
      <c r="E58" s="10"/>
      <c r="F58" s="13"/>
      <c r="G58" s="15"/>
      <c r="H58" s="15"/>
      <c r="I58" s="31"/>
      <c r="J58" s="13"/>
      <c r="K58" s="28"/>
      <c r="L58" s="6">
        <f>SUM(L59:L62)</f>
        <v>17043.52</v>
      </c>
      <c r="M58" s="6"/>
      <c r="N58" s="6">
        <f>SUM(N59:N62)</f>
        <v>6923.8</v>
      </c>
      <c r="O58" s="6"/>
      <c r="P58" s="6">
        <f>SUM(P59:P62)</f>
        <v>745.68</v>
      </c>
      <c r="Q58" s="6">
        <f>SUM(P58+N58+L58)</f>
        <v>24713</v>
      </c>
    </row>
    <row r="59" s="2" customFormat="1" ht="36" customHeight="1" spans="1:17">
      <c r="A59" s="11">
        <v>51</v>
      </c>
      <c r="B59" s="11" t="s">
        <v>107</v>
      </c>
      <c r="C59" s="12" t="s">
        <v>108</v>
      </c>
      <c r="D59" s="12" t="s">
        <v>21</v>
      </c>
      <c r="E59" s="13">
        <v>37</v>
      </c>
      <c r="F59" s="22" t="s">
        <v>109</v>
      </c>
      <c r="G59" s="20" t="s">
        <v>110</v>
      </c>
      <c r="H59" s="15" t="s">
        <v>50</v>
      </c>
      <c r="I59" s="32">
        <v>7</v>
      </c>
      <c r="J59" s="11">
        <v>4097</v>
      </c>
      <c r="K59" s="28">
        <v>0.16</v>
      </c>
      <c r="L59" s="11">
        <f t="shared" ref="L59:L62" si="20">655.52*I59</f>
        <v>4588.64</v>
      </c>
      <c r="M59" s="29">
        <v>0.065</v>
      </c>
      <c r="N59" s="11">
        <f t="shared" ref="N59:N62" si="21">266.3*I59</f>
        <v>1864.1</v>
      </c>
      <c r="O59" s="30">
        <v>0.007</v>
      </c>
      <c r="P59" s="11">
        <f t="shared" ref="P59:P62" si="22">28.68*I59</f>
        <v>200.76</v>
      </c>
      <c r="Q59" s="35">
        <f t="shared" ref="Q59:Q62" si="23">L59+N59+P59</f>
        <v>6653.5</v>
      </c>
    </row>
    <row r="60" s="2" customFormat="1" ht="36" customHeight="1" spans="1:17">
      <c r="A60" s="11">
        <v>52</v>
      </c>
      <c r="B60" s="11" t="s">
        <v>107</v>
      </c>
      <c r="C60" s="12" t="s">
        <v>111</v>
      </c>
      <c r="D60" s="12" t="s">
        <v>21</v>
      </c>
      <c r="E60" s="13">
        <v>58</v>
      </c>
      <c r="F60" s="22" t="s">
        <v>22</v>
      </c>
      <c r="G60" s="20" t="s">
        <v>112</v>
      </c>
      <c r="H60" s="15" t="s">
        <v>50</v>
      </c>
      <c r="I60" s="32">
        <v>7</v>
      </c>
      <c r="J60" s="11">
        <v>4097</v>
      </c>
      <c r="K60" s="28">
        <v>0.16</v>
      </c>
      <c r="L60" s="11">
        <f t="shared" si="20"/>
        <v>4588.64</v>
      </c>
      <c r="M60" s="29">
        <v>0.065</v>
      </c>
      <c r="N60" s="11">
        <f t="shared" si="21"/>
        <v>1864.1</v>
      </c>
      <c r="O60" s="30">
        <v>0.007</v>
      </c>
      <c r="P60" s="11">
        <f t="shared" si="22"/>
        <v>200.76</v>
      </c>
      <c r="Q60" s="35">
        <f t="shared" si="23"/>
        <v>6653.5</v>
      </c>
    </row>
    <row r="61" s="2" customFormat="1" ht="36" customHeight="1" spans="1:17">
      <c r="A61" s="11">
        <v>53</v>
      </c>
      <c r="B61" s="11" t="s">
        <v>107</v>
      </c>
      <c r="C61" s="12" t="s">
        <v>113</v>
      </c>
      <c r="D61" s="12" t="s">
        <v>21</v>
      </c>
      <c r="E61" s="13">
        <v>57</v>
      </c>
      <c r="F61" s="22" t="s">
        <v>22</v>
      </c>
      <c r="G61" s="20" t="s">
        <v>114</v>
      </c>
      <c r="H61" s="15" t="s">
        <v>75</v>
      </c>
      <c r="I61" s="32">
        <v>5</v>
      </c>
      <c r="J61" s="11">
        <v>4097</v>
      </c>
      <c r="K61" s="28">
        <v>0.16</v>
      </c>
      <c r="L61" s="11">
        <f t="shared" si="20"/>
        <v>3277.6</v>
      </c>
      <c r="M61" s="29">
        <v>0.065</v>
      </c>
      <c r="N61" s="11">
        <f t="shared" si="21"/>
        <v>1331.5</v>
      </c>
      <c r="O61" s="30">
        <v>0.007</v>
      </c>
      <c r="P61" s="11">
        <f t="shared" si="22"/>
        <v>143.4</v>
      </c>
      <c r="Q61" s="35">
        <f t="shared" si="23"/>
        <v>4752.5</v>
      </c>
    </row>
    <row r="62" s="2" customFormat="1" ht="36" customHeight="1" spans="1:17">
      <c r="A62" s="11">
        <v>54</v>
      </c>
      <c r="B62" s="11" t="s">
        <v>107</v>
      </c>
      <c r="C62" s="12" t="s">
        <v>115</v>
      </c>
      <c r="D62" s="12" t="s">
        <v>21</v>
      </c>
      <c r="E62" s="13">
        <v>58</v>
      </c>
      <c r="F62" s="22" t="s">
        <v>22</v>
      </c>
      <c r="G62" s="20" t="s">
        <v>116</v>
      </c>
      <c r="H62" s="15" t="s">
        <v>50</v>
      </c>
      <c r="I62" s="32">
        <v>7</v>
      </c>
      <c r="J62" s="11">
        <v>4097</v>
      </c>
      <c r="K62" s="28">
        <v>0.16</v>
      </c>
      <c r="L62" s="11">
        <f t="shared" si="20"/>
        <v>4588.64</v>
      </c>
      <c r="M62" s="29">
        <v>0.065</v>
      </c>
      <c r="N62" s="11">
        <f t="shared" si="21"/>
        <v>1864.1</v>
      </c>
      <c r="O62" s="30">
        <v>0.007</v>
      </c>
      <c r="P62" s="11">
        <f t="shared" si="22"/>
        <v>200.76</v>
      </c>
      <c r="Q62" s="35">
        <f t="shared" si="23"/>
        <v>6653.5</v>
      </c>
    </row>
    <row r="63" s="2" customFormat="1" ht="36" customHeight="1" spans="1:17">
      <c r="A63" s="11"/>
      <c r="B63" s="8" t="s">
        <v>117</v>
      </c>
      <c r="C63" s="9"/>
      <c r="D63" s="9"/>
      <c r="E63" s="10"/>
      <c r="F63" s="13"/>
      <c r="G63" s="15"/>
      <c r="H63" s="15"/>
      <c r="I63" s="31"/>
      <c r="J63" s="13"/>
      <c r="K63" s="28"/>
      <c r="L63" s="6">
        <f t="shared" ref="L63:P63" si="24">SUM(L64)</f>
        <v>3933.12</v>
      </c>
      <c r="M63" s="6"/>
      <c r="N63" s="6">
        <f t="shared" si="24"/>
        <v>0</v>
      </c>
      <c r="O63" s="6"/>
      <c r="P63" s="6">
        <f t="shared" si="24"/>
        <v>172.08</v>
      </c>
      <c r="Q63" s="6">
        <f>SUM(P63+N63+L63)</f>
        <v>4105.2</v>
      </c>
    </row>
    <row r="64" s="2" customFormat="1" ht="36" customHeight="1" spans="1:17">
      <c r="A64" s="11">
        <v>55</v>
      </c>
      <c r="B64" s="11" t="s">
        <v>118</v>
      </c>
      <c r="C64" s="12" t="s">
        <v>119</v>
      </c>
      <c r="D64" s="12" t="s">
        <v>27</v>
      </c>
      <c r="E64" s="13">
        <v>47</v>
      </c>
      <c r="F64" s="22" t="s">
        <v>22</v>
      </c>
      <c r="G64" s="15" t="s">
        <v>120</v>
      </c>
      <c r="H64" s="15" t="s">
        <v>121</v>
      </c>
      <c r="I64" s="32">
        <v>6</v>
      </c>
      <c r="J64" s="11">
        <v>4097</v>
      </c>
      <c r="K64" s="28">
        <v>0.16</v>
      </c>
      <c r="L64" s="11">
        <f>655.52*I64</f>
        <v>3933.12</v>
      </c>
      <c r="M64" s="29">
        <v>0.065</v>
      </c>
      <c r="N64" s="11">
        <v>0</v>
      </c>
      <c r="O64" s="30">
        <v>0.007</v>
      </c>
      <c r="P64" s="11">
        <f>28.68*I64</f>
        <v>172.08</v>
      </c>
      <c r="Q64" s="35">
        <f>L64+N64+P64</f>
        <v>4105.2</v>
      </c>
    </row>
    <row r="65" s="2" customFormat="1" ht="36" customHeight="1" spans="1:17">
      <c r="A65" s="11"/>
      <c r="B65" s="8" t="s">
        <v>122</v>
      </c>
      <c r="C65" s="9"/>
      <c r="D65" s="9"/>
      <c r="E65" s="10"/>
      <c r="F65" s="13"/>
      <c r="G65" s="15"/>
      <c r="H65" s="15"/>
      <c r="I65" s="31"/>
      <c r="J65" s="13"/>
      <c r="K65" s="28"/>
      <c r="L65" s="6">
        <f>SUM(L66:L67)</f>
        <v>8521.76</v>
      </c>
      <c r="M65" s="6"/>
      <c r="N65" s="6">
        <f>SUM(N66:N67)</f>
        <v>1597.8</v>
      </c>
      <c r="O65" s="6"/>
      <c r="P65" s="6">
        <f>SUM(P66:P67)</f>
        <v>372.84</v>
      </c>
      <c r="Q65" s="6">
        <f>SUM(Q66:Q67)</f>
        <v>10492.4</v>
      </c>
    </row>
    <row r="66" s="2" customFormat="1" ht="36" customHeight="1" spans="1:17">
      <c r="A66" s="11">
        <v>56</v>
      </c>
      <c r="B66" s="11" t="s">
        <v>123</v>
      </c>
      <c r="C66" s="12" t="s">
        <v>124</v>
      </c>
      <c r="D66" s="12" t="s">
        <v>27</v>
      </c>
      <c r="E66" s="13">
        <v>49</v>
      </c>
      <c r="F66" s="13" t="s">
        <v>22</v>
      </c>
      <c r="G66" s="20" t="s">
        <v>125</v>
      </c>
      <c r="H66" s="15" t="s">
        <v>50</v>
      </c>
      <c r="I66" s="32">
        <v>7</v>
      </c>
      <c r="J66" s="11">
        <v>4097</v>
      </c>
      <c r="K66" s="28">
        <v>0.16</v>
      </c>
      <c r="L66" s="11">
        <f>655.52*I66</f>
        <v>4588.64</v>
      </c>
      <c r="M66" s="29">
        <v>0.065</v>
      </c>
      <c r="N66" s="11">
        <f>266.3*6</f>
        <v>1597.8</v>
      </c>
      <c r="O66" s="30">
        <v>0.007</v>
      </c>
      <c r="P66" s="11">
        <f>28.68*I66</f>
        <v>200.76</v>
      </c>
      <c r="Q66" s="35">
        <f>L66+N66+P66</f>
        <v>6387.2</v>
      </c>
    </row>
    <row r="67" s="2" customFormat="1" ht="36" customHeight="1" spans="1:17">
      <c r="A67" s="11">
        <v>57</v>
      </c>
      <c r="B67" s="11" t="s">
        <v>123</v>
      </c>
      <c r="C67" s="12" t="s">
        <v>126</v>
      </c>
      <c r="D67" s="12" t="s">
        <v>27</v>
      </c>
      <c r="E67" s="13">
        <v>47</v>
      </c>
      <c r="F67" s="13" t="s">
        <v>22</v>
      </c>
      <c r="G67" s="20" t="s">
        <v>125</v>
      </c>
      <c r="H67" s="15" t="s">
        <v>121</v>
      </c>
      <c r="I67" s="32">
        <v>6</v>
      </c>
      <c r="J67" s="11">
        <v>4097</v>
      </c>
      <c r="K67" s="28">
        <v>0.16</v>
      </c>
      <c r="L67" s="11">
        <f>655.52*I67</f>
        <v>3933.12</v>
      </c>
      <c r="M67" s="29">
        <v>0.065</v>
      </c>
      <c r="N67" s="11">
        <v>0</v>
      </c>
      <c r="O67" s="30">
        <v>0.007</v>
      </c>
      <c r="P67" s="11">
        <f>28.68*I67</f>
        <v>172.08</v>
      </c>
      <c r="Q67" s="35">
        <f>L67+N67+P67</f>
        <v>4105.2</v>
      </c>
    </row>
    <row r="68" s="2" customFormat="1" ht="36" customHeight="1" spans="1:17">
      <c r="A68" s="11"/>
      <c r="B68" s="8" t="s">
        <v>127</v>
      </c>
      <c r="C68" s="9"/>
      <c r="D68" s="9"/>
      <c r="E68" s="10"/>
      <c r="F68" s="13"/>
      <c r="G68" s="15"/>
      <c r="H68" s="15"/>
      <c r="I68" s="31"/>
      <c r="J68" s="13"/>
      <c r="K68" s="28"/>
      <c r="L68" s="6">
        <f t="shared" ref="L68:Q68" si="25">SUM(L69:L69)</f>
        <v>4588.64</v>
      </c>
      <c r="M68" s="6"/>
      <c r="N68" s="6">
        <f t="shared" si="25"/>
        <v>1864.1</v>
      </c>
      <c r="O68" s="6"/>
      <c r="P68" s="6">
        <f t="shared" si="25"/>
        <v>200.76</v>
      </c>
      <c r="Q68" s="6">
        <f t="shared" si="25"/>
        <v>6653.5</v>
      </c>
    </row>
    <row r="69" s="2" customFormat="1" ht="36" customHeight="1" spans="1:17">
      <c r="A69" s="11">
        <v>58</v>
      </c>
      <c r="B69" s="11" t="s">
        <v>128</v>
      </c>
      <c r="C69" s="12" t="s">
        <v>129</v>
      </c>
      <c r="D69" s="12" t="s">
        <v>21</v>
      </c>
      <c r="E69" s="13">
        <v>33</v>
      </c>
      <c r="F69" s="13" t="s">
        <v>130</v>
      </c>
      <c r="G69" s="20" t="s">
        <v>131</v>
      </c>
      <c r="H69" s="15" t="s">
        <v>50</v>
      </c>
      <c r="I69" s="32">
        <v>7</v>
      </c>
      <c r="J69" s="11">
        <v>4097</v>
      </c>
      <c r="K69" s="28">
        <v>0.16</v>
      </c>
      <c r="L69" s="11">
        <f t="shared" ref="L69:L73" si="26">655.52*I69</f>
        <v>4588.64</v>
      </c>
      <c r="M69" s="29">
        <v>0.065</v>
      </c>
      <c r="N69" s="11">
        <f t="shared" ref="N69:N73" si="27">266.3*I69</f>
        <v>1864.1</v>
      </c>
      <c r="O69" s="30">
        <v>0.007</v>
      </c>
      <c r="P69" s="11">
        <f t="shared" ref="P69:P73" si="28">28.68*I69</f>
        <v>200.76</v>
      </c>
      <c r="Q69" s="35">
        <f t="shared" ref="Q69:Q73" si="29">L69+N69+P69</f>
        <v>6653.5</v>
      </c>
    </row>
    <row r="70" s="2" customFormat="1" ht="36" customHeight="1" spans="1:17">
      <c r="A70" s="11"/>
      <c r="B70" s="8" t="s">
        <v>132</v>
      </c>
      <c r="C70" s="9"/>
      <c r="D70" s="9"/>
      <c r="E70" s="10"/>
      <c r="F70" s="13"/>
      <c r="G70" s="15"/>
      <c r="H70" s="15"/>
      <c r="I70" s="31"/>
      <c r="J70" s="13"/>
      <c r="K70" s="28"/>
      <c r="L70" s="6">
        <f t="shared" ref="L70:Q70" si="30">SUM(L71:L71)</f>
        <v>4588.64</v>
      </c>
      <c r="M70" s="6"/>
      <c r="N70" s="6">
        <f t="shared" si="30"/>
        <v>1864.1</v>
      </c>
      <c r="O70" s="6"/>
      <c r="P70" s="6">
        <f t="shared" si="30"/>
        <v>200.76</v>
      </c>
      <c r="Q70" s="6">
        <f t="shared" si="30"/>
        <v>6653.5</v>
      </c>
    </row>
    <row r="71" s="2" customFormat="1" ht="36" customHeight="1" spans="1:17">
      <c r="A71" s="11">
        <v>59</v>
      </c>
      <c r="B71" s="11" t="s">
        <v>133</v>
      </c>
      <c r="C71" s="12" t="s">
        <v>134</v>
      </c>
      <c r="D71" s="12" t="s">
        <v>21</v>
      </c>
      <c r="E71" s="13">
        <v>30</v>
      </c>
      <c r="F71" s="13" t="s">
        <v>130</v>
      </c>
      <c r="G71" s="20" t="s">
        <v>131</v>
      </c>
      <c r="H71" s="15" t="s">
        <v>50</v>
      </c>
      <c r="I71" s="32">
        <v>7</v>
      </c>
      <c r="J71" s="11">
        <v>4097</v>
      </c>
      <c r="K71" s="28">
        <v>0.16</v>
      </c>
      <c r="L71" s="11">
        <f t="shared" si="26"/>
        <v>4588.64</v>
      </c>
      <c r="M71" s="29">
        <v>0.065</v>
      </c>
      <c r="N71" s="11">
        <f t="shared" si="27"/>
        <v>1864.1</v>
      </c>
      <c r="O71" s="30">
        <v>0.007</v>
      </c>
      <c r="P71" s="11">
        <f t="shared" si="28"/>
        <v>200.76</v>
      </c>
      <c r="Q71" s="35">
        <f t="shared" si="29"/>
        <v>6653.5</v>
      </c>
    </row>
    <row r="72" s="2" customFormat="1" ht="36" customHeight="1" spans="1:17">
      <c r="A72" s="11"/>
      <c r="B72" s="8" t="s">
        <v>135</v>
      </c>
      <c r="C72" s="9"/>
      <c r="D72" s="9"/>
      <c r="E72" s="10"/>
      <c r="F72" s="31"/>
      <c r="G72" s="31"/>
      <c r="H72" s="11"/>
      <c r="I72" s="31"/>
      <c r="J72" s="13"/>
      <c r="K72" s="38"/>
      <c r="L72" s="6">
        <f t="shared" ref="L72:Q72" si="31">SUM(L73:L73)</f>
        <v>3933.12</v>
      </c>
      <c r="M72" s="6"/>
      <c r="N72" s="6">
        <f t="shared" si="31"/>
        <v>1597.8</v>
      </c>
      <c r="O72" s="6"/>
      <c r="P72" s="6">
        <f t="shared" si="31"/>
        <v>172.08</v>
      </c>
      <c r="Q72" s="6">
        <f t="shared" si="31"/>
        <v>5703</v>
      </c>
    </row>
    <row r="73" s="2" customFormat="1" ht="36" customHeight="1" spans="1:17">
      <c r="A73" s="11">
        <v>60</v>
      </c>
      <c r="B73" s="11" t="s">
        <v>136</v>
      </c>
      <c r="C73" s="11" t="s">
        <v>137</v>
      </c>
      <c r="D73" s="11" t="s">
        <v>21</v>
      </c>
      <c r="E73" s="11">
        <v>56</v>
      </c>
      <c r="F73" s="11" t="s">
        <v>22</v>
      </c>
      <c r="G73" s="11" t="s">
        <v>138</v>
      </c>
      <c r="H73" s="15" t="s">
        <v>139</v>
      </c>
      <c r="I73" s="32">
        <v>6</v>
      </c>
      <c r="J73" s="11">
        <v>4097</v>
      </c>
      <c r="K73" s="28">
        <v>0.16</v>
      </c>
      <c r="L73" s="11">
        <f t="shared" si="26"/>
        <v>3933.12</v>
      </c>
      <c r="M73" s="29">
        <v>0.065</v>
      </c>
      <c r="N73" s="11">
        <f t="shared" si="27"/>
        <v>1597.8</v>
      </c>
      <c r="O73" s="30">
        <v>0.007</v>
      </c>
      <c r="P73" s="11">
        <f t="shared" si="28"/>
        <v>172.08</v>
      </c>
      <c r="Q73" s="35">
        <f t="shared" si="29"/>
        <v>5703</v>
      </c>
    </row>
    <row r="74" s="2" customFormat="1" ht="36" customHeight="1" spans="1:17">
      <c r="A74" s="11"/>
      <c r="B74" s="8" t="s">
        <v>140</v>
      </c>
      <c r="C74" s="9"/>
      <c r="D74" s="9"/>
      <c r="E74" s="10"/>
      <c r="F74" s="31"/>
      <c r="G74" s="31"/>
      <c r="H74" s="11"/>
      <c r="I74" s="31"/>
      <c r="J74" s="13"/>
      <c r="K74" s="38"/>
      <c r="L74" s="6">
        <f t="shared" ref="L74:Q74" si="32">SUM(L75:L75)</f>
        <v>3933.12</v>
      </c>
      <c r="M74" s="6"/>
      <c r="N74" s="6">
        <f t="shared" si="32"/>
        <v>1597.8</v>
      </c>
      <c r="O74" s="6"/>
      <c r="P74" s="6">
        <f t="shared" si="32"/>
        <v>172.08</v>
      </c>
      <c r="Q74" s="6">
        <f t="shared" si="32"/>
        <v>5703</v>
      </c>
    </row>
    <row r="75" s="2" customFormat="1" ht="36" customHeight="1" spans="1:17">
      <c r="A75" s="11">
        <v>61</v>
      </c>
      <c r="B75" s="11" t="s">
        <v>141</v>
      </c>
      <c r="C75" s="11" t="s">
        <v>142</v>
      </c>
      <c r="D75" s="11" t="s">
        <v>21</v>
      </c>
      <c r="E75" s="11">
        <v>36</v>
      </c>
      <c r="F75" s="11" t="s">
        <v>93</v>
      </c>
      <c r="G75" s="11" t="s">
        <v>143</v>
      </c>
      <c r="H75" s="15" t="s">
        <v>121</v>
      </c>
      <c r="I75" s="32">
        <v>6</v>
      </c>
      <c r="J75" s="11">
        <v>4097</v>
      </c>
      <c r="K75" s="28">
        <v>0.16</v>
      </c>
      <c r="L75" s="11">
        <f>655.52*I75</f>
        <v>3933.12</v>
      </c>
      <c r="M75" s="29">
        <v>0.065</v>
      </c>
      <c r="N75" s="11">
        <f>266.3*I75</f>
        <v>1597.8</v>
      </c>
      <c r="O75" s="30">
        <v>0.007</v>
      </c>
      <c r="P75" s="11">
        <f>28.68*I75</f>
        <v>172.08</v>
      </c>
      <c r="Q75" s="35">
        <f>L75+N75+P75</f>
        <v>5703</v>
      </c>
    </row>
    <row r="76" s="2" customFormat="1" ht="36" customHeight="1" spans="1:17">
      <c r="A76" s="36" t="s">
        <v>144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9"/>
    </row>
    <row r="77" ht="55" customHeight="1" spans="1:17">
      <c r="A77" s="37" t="s">
        <v>145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ht="23" customHeight="1" spans="2:12">
      <c r="B78" s="3" t="s">
        <v>146</v>
      </c>
      <c r="L78" s="1" t="s">
        <v>147</v>
      </c>
    </row>
  </sheetData>
  <protectedRanges>
    <protectedRange sqref="C51" name="区域1_3"/>
    <protectedRange sqref="C51" name="区域1_3_1"/>
    <protectedRange sqref="B28:B29" name="区域1_7"/>
    <protectedRange sqref="B25:B27" name="区域1_10_1"/>
    <protectedRange sqref="C28:C29" name="区域1_7_1"/>
    <protectedRange sqref="G25:G27" name="区域1_6"/>
    <protectedRange sqref="C38" name="区域1_3_3"/>
    <protectedRange sqref="C38" name="区域1_10"/>
    <protectedRange sqref="C20 C22:C29" name="区域1_7_1_1"/>
    <protectedRange sqref="C40:C43" name="区域1_13"/>
    <protectedRange sqref="C44:C48" name="区域1_16"/>
    <protectedRange sqref="C18" name="区域1_20"/>
  </protectedRanges>
  <mergeCells count="28">
    <mergeCell ref="A1:Q1"/>
    <mergeCell ref="A2:Q2"/>
    <mergeCell ref="K3:L3"/>
    <mergeCell ref="M3:N3"/>
    <mergeCell ref="O3:P3"/>
    <mergeCell ref="B5:E5"/>
    <mergeCell ref="B50:E50"/>
    <mergeCell ref="B52:E52"/>
    <mergeCell ref="B58:E58"/>
    <mergeCell ref="B63:E63"/>
    <mergeCell ref="B65:E65"/>
    <mergeCell ref="B68:E68"/>
    <mergeCell ref="B70:E70"/>
    <mergeCell ref="B72:E72"/>
    <mergeCell ref="B74:E74"/>
    <mergeCell ref="A76:Q76"/>
    <mergeCell ref="A77:Q7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</mergeCells>
  <conditionalFormatting sqref="C69">
    <cfRule type="duplicateValues" dxfId="0" priority="14"/>
    <cfRule type="duplicateValues" dxfId="0" priority="15"/>
  </conditionalFormatting>
  <conditionalFormatting sqref="C71">
    <cfRule type="duplicateValues" dxfId="0" priority="12"/>
    <cfRule type="duplicateValues" dxfId="0" priority="13"/>
  </conditionalFormatting>
  <conditionalFormatting sqref="C73">
    <cfRule type="duplicateValues" dxfId="0" priority="10"/>
    <cfRule type="duplicateValues" dxfId="0" priority="11"/>
  </conditionalFormatting>
  <conditionalFormatting sqref="C75">
    <cfRule type="duplicateValues" dxfId="0" priority="3"/>
    <cfRule type="duplicateValues" dxfId="0" priority="4"/>
  </conditionalFormatting>
  <conditionalFormatting sqref="C78">
    <cfRule type="duplicateValues" dxfId="0" priority="5"/>
  </conditionalFormatting>
  <conditionalFormatting sqref="C66:C67">
    <cfRule type="duplicateValues" dxfId="0" priority="8"/>
    <cfRule type="duplicateValues" dxfId="0" priority="9"/>
  </conditionalFormatting>
  <conditionalFormatting sqref="C3:C4 C51 C53:C57 C59:C62 C64 C79:C1048576">
    <cfRule type="duplicateValues" dxfId="0" priority="67"/>
  </conditionalFormatting>
  <conditionalFormatting sqref="C51 C53:C57 C59:C62 C64">
    <cfRule type="duplicateValues" dxfId="0" priority="68"/>
  </conditionalFormatting>
  <pageMargins left="0.747916666666667" right="0.629861111111111" top="0.865972222222222" bottom="0.511805555555556" header="0.275" footer="0.275"/>
  <pageSetup paperSize="9" scale="46" fitToHeight="0" orientation="portrait" horizontalDpi="600"/>
  <headerFooter>
    <oddFooter>&amp;C第 &amp;P 页</oddFooter>
  </headerFooter>
  <ignoredErrors>
    <ignoredError sqref="Q6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3" rangeCreator="" othersAccessPermission="edit"/>
    <arrUserId title="区域1_3_1" rangeCreator="" othersAccessPermission="edit"/>
    <arrUserId title="区域1_7" rangeCreator="" othersAccessPermission="edit"/>
    <arrUserId title="区域1_10_1" rangeCreator="" othersAccessPermission="edit"/>
    <arrUserId title="区域1_7_1" rangeCreator="" othersAccessPermission="edit"/>
    <arrUserId title="区域1_6" rangeCreator="" othersAccessPermission="edit"/>
    <arrUserId title="区域1_3_3" rangeCreator="" othersAccessPermission="edit"/>
    <arrUserId title="区域1_10" rangeCreator="" othersAccessPermission="edit"/>
    <arrUserId title="区域1_7_1_1" rangeCreator="" othersAccessPermission="edit"/>
    <arrUserId title="区域1_13" rangeCreator="" othersAccessPermission="edit"/>
    <arrUserId title="区域1_16" rangeCreator="" othersAccessPermission="edit"/>
    <arrUserId title="区域1_20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陪伴是最长情的告白°</cp:lastModifiedBy>
  <dcterms:created xsi:type="dcterms:W3CDTF">2020-11-25T01:41:00Z</dcterms:created>
  <cp:lastPrinted>2020-11-25T01:53:00Z</cp:lastPrinted>
  <dcterms:modified xsi:type="dcterms:W3CDTF">2025-09-30T00:53:30Z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C70B909753264832B8162BCDB9859B07</vt:lpwstr>
  </property>
  <property fmtid="{D5CDD505-2E9C-101B-9397-08002B2CF9AE}" pid="4" name="KSOProductBuildVer">
    <vt:lpwstr>2052-12.1.0.22529</vt:lpwstr>
  </property>
</Properties>
</file>